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8B1181AF-9668-4DD2-BCB1-619DCCAFCB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0" l="1"/>
  <c r="E24" i="20"/>
  <c r="D24" i="20"/>
  <c r="D25" i="20" s="1"/>
  <c r="F20" i="20"/>
  <c r="E20" i="20"/>
  <c r="D20" i="20"/>
  <c r="F11" i="20"/>
  <c r="F12" i="20" s="1"/>
  <c r="E11" i="20"/>
  <c r="E12" i="20" s="1"/>
  <c r="D11" i="20"/>
  <c r="D12" i="20" s="1"/>
  <c r="E25" i="20" l="1"/>
  <c r="F25" i="20"/>
  <c r="H14" i="15"/>
  <c r="H13" i="15"/>
  <c r="I13" i="15"/>
  <c r="G13" i="15"/>
  <c r="L40" i="16"/>
  <c r="M40" i="16"/>
  <c r="N40" i="16"/>
  <c r="L25" i="16"/>
  <c r="M25" i="16"/>
  <c r="N25" i="16"/>
  <c r="L18" i="16"/>
  <c r="M18" i="16"/>
  <c r="N18" i="16"/>
  <c r="L56" i="16"/>
  <c r="M56" i="16"/>
  <c r="N56" i="16"/>
  <c r="L62" i="16"/>
  <c r="M62" i="16"/>
  <c r="N62" i="16"/>
  <c r="N59" i="16"/>
  <c r="M59" i="16"/>
  <c r="L59" i="16"/>
  <c r="L75" i="16"/>
  <c r="M75" i="16"/>
  <c r="N75" i="16"/>
  <c r="L22" i="16"/>
  <c r="M22" i="16"/>
  <c r="N22" i="16"/>
  <c r="L31" i="16"/>
  <c r="M31" i="16"/>
  <c r="N31" i="16"/>
  <c r="L45" i="16"/>
  <c r="M45" i="16"/>
  <c r="N45" i="16"/>
  <c r="L49" i="16"/>
  <c r="M49" i="16"/>
  <c r="N49" i="16"/>
  <c r="L72" i="16"/>
  <c r="M72" i="16"/>
  <c r="N72" i="16"/>
  <c r="L78" i="16"/>
  <c r="M78" i="16"/>
  <c r="N78" i="16"/>
  <c r="I10" i="15"/>
  <c r="I14" i="15" s="1"/>
  <c r="H10" i="15"/>
  <c r="G10" i="15"/>
  <c r="G14" i="15" s="1"/>
  <c r="M63" i="16" l="1"/>
  <c r="L63" i="16"/>
  <c r="N63" i="16"/>
  <c r="N79" i="16"/>
  <c r="M79" i="16"/>
  <c r="L79" i="16"/>
  <c r="L50" i="16"/>
  <c r="N50" i="16"/>
  <c r="M50" i="16"/>
  <c r="N80" i="16" l="1"/>
  <c r="I5" i="12" s="1"/>
  <c r="M80" i="16"/>
  <c r="D5" i="12" s="1"/>
  <c r="L80" i="16"/>
  <c r="E9" i="12"/>
  <c r="N5" i="12" l="1"/>
  <c r="J9" i="12" l="1"/>
  <c r="E10" i="12" l="1"/>
  <c r="J10" i="12"/>
</calcChain>
</file>

<file path=xl/sharedStrings.xml><?xml version="1.0" encoding="utf-8"?>
<sst xmlns="http://schemas.openxmlformats.org/spreadsheetml/2006/main" count="529" uniqueCount="335">
  <si>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</si>
  <si>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</si>
  <si>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</si>
  <si>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</si>
  <si>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</si>
  <si>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</si>
  <si>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</si>
  <si>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</si>
  <si>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</si>
  <si>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</si>
  <si>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</si>
  <si>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</si>
  <si>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</si>
  <si>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</si>
  <si>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</si>
  <si>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</si>
  <si>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</si>
  <si>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</si>
  <si>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</si>
  <si>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</si>
  <si>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</si>
  <si>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</si>
  <si>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</si>
  <si>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</si>
  <si>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</si>
  <si>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</si>
  <si>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</si>
  <si>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</si>
  <si>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</si>
  <si>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</si>
  <si>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</si>
  <si>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</si>
  <si>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</si>
  <si>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</si>
  <si>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</si>
  <si>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</si>
  <si>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</si>
  <si>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</si>
  <si>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</si>
  <si>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</si>
  <si>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</si>
  <si>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</si>
  <si>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</si>
  <si>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</si>
  <si>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</si>
  <si>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</si>
  <si>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</si>
  <si>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</si>
  <si>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</si>
  <si>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</si>
  <si>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</si>
  <si>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</si>
  <si>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</si>
  <si>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</si>
  <si>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</si>
  <si>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</si>
  <si>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</si>
  <si>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</si>
  <si>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</si>
  <si>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</si>
  <si>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</si>
  <si>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</si>
  <si>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</si>
  <si>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</si>
  <si>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</si>
  <si>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</si>
  <si>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</si>
  <si>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</si>
  <si>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</si>
  <si>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</si>
  <si>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</si>
  <si>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</si>
  <si>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</si>
  <si>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</si>
  <si>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</si>
  <si>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</si>
  <si>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</si>
  <si>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</si>
  <si>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</si>
  <si>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</si>
  <si>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</si>
  <si>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</si>
  <si>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</si>
  <si>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</si>
  <si>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</si>
  <si>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</si>
  <si>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</si>
  <si>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</si>
  <si>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</si>
  <si>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</si>
  <si>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</si>
  <si>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</si>
  <si>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</si>
  <si>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</si>
  <si>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</si>
  <si>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</si>
  <si>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</si>
  <si>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</si>
  <si>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</si>
  <si>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</si>
  <si>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</si>
  <si>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</si>
  <si>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</si>
  <si>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</si>
  <si>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</si>
  <si>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</si>
  <si>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</si>
  <si>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</si>
  <si>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</si>
  <si>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</si>
  <si>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</si>
  <si>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</si>
  <si>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</si>
  <si>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</si>
  <si>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</si>
  <si>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</si>
  <si>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</si>
  <si>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</si>
  <si>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</si>
  <si>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</si>
  <si>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</si>
  <si>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</si>
  <si>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</si>
  <si>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</si>
  <si>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</si>
  <si>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</si>
  <si>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</si>
  <si>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</si>
  <si>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</si>
  <si>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</si>
  <si>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</si>
  <si>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</si>
  <si>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</si>
  <si>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</si>
  <si>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</si>
  <si>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</si>
  <si>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</si>
  <si>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</si>
  <si>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</si>
  <si>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</si>
  <si>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</si>
  <si>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</si>
  <si>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</si>
  <si>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</si>
  <si>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</si>
  <si>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</si>
  <si>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</si>
  <si>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</si>
  <si>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</si>
  <si>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</si>
  <si>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</si>
  <si>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</si>
  <si>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</si>
  <si>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</si>
  <si>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</si>
  <si>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</si>
  <si>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</si>
  <si>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</si>
  <si>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</si>
  <si>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</si>
  <si>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</si>
  <si>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</si>
  <si>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</si>
  <si>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</si>
  <si>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</si>
  <si>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</si>
  <si>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</si>
  <si>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</si>
  <si>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</si>
  <si>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</si>
  <si>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</si>
  <si>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</si>
  <si>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</si>
  <si>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</si>
  <si>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</si>
  <si>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</si>
  <si>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</si>
  <si>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</si>
  <si>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</si>
  <si>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</si>
  <si>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</si>
  <si>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</si>
  <si>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</si>
  <si>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</si>
  <si>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</si>
  <si>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</si>
  <si>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</si>
  <si>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</si>
  <si>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</si>
  <si>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</si>
  <si>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</si>
  <si>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</si>
  <si>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</si>
  <si>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</si>
  <si>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</si>
  <si>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</si>
  <si>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</si>
  <si>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</si>
  <si>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</si>
  <si>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</si>
  <si>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</si>
  <si>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</si>
  <si>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</si>
  <si>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</si>
  <si>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</si>
  <si>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</si>
  <si>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</si>
  <si>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</si>
  <si>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</si>
  <si>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</si>
  <si>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</si>
  <si>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</si>
  <si>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</si>
  <si>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</si>
  <si>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</si>
  <si>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</si>
  <si>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</si>
  <si>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</si>
  <si>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</si>
  <si>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</si>
  <si>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</si>
  <si>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</si>
  <si>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</si>
  <si>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</si>
  <si>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</si>
  <si>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</si>
  <si>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</si>
  <si>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</si>
  <si>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</si>
  <si>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</si>
  <si>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</si>
  <si>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</si>
  <si>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</si>
  <si>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</si>
  <si>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</si>
  <si>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</si>
  <si>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</si>
  <si>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</si>
  <si>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</si>
  <si>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</si>
  <si>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</si>
  <si>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</si>
  <si>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</si>
  <si>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</si>
  <si>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</si>
  <si>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</si>
  <si>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</si>
  <si>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</si>
  <si>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</si>
  <si>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</si>
  <si>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</si>
  <si>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</si>
  <si>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</si>
  <si>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</si>
  <si>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</si>
  <si>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</si>
  <si>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</si>
  <si>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</si>
  <si>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</si>
  <si>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</si>
  <si>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</si>
  <si>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</si>
  <si>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</si>
  <si>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</si>
  <si>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</si>
  <si>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</si>
  <si>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</si>
  <si>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</si>
  <si>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</si>
  <si>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</si>
  <si>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</si>
  <si>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</si>
  <si>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</si>
  <si>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</si>
  <si>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</si>
  <si>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</si>
  <si>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</si>
  <si>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</si>
  <si>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</si>
  <si>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</si>
  <si>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</si>
  <si>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</si>
  <si>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</si>
  <si>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</si>
  <si>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</si>
  <si>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</si>
  <si>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</si>
  <si>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</si>
  <si>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</si>
  <si>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</si>
  <si>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Total Of Money Service Sector</t>
  </si>
  <si>
    <t xml:space="preserve">Total 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</si>
  <si>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</si>
  <si>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</si>
  <si>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</si>
  <si>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</si>
  <si>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</si>
  <si>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</si>
  <si>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</si>
  <si>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</si>
  <si>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</si>
  <si>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</si>
  <si>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</si>
  <si>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</si>
  <si>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>Almaseer lnsurance Company</t>
  </si>
  <si>
    <t>NMAS</t>
  </si>
  <si>
    <t xml:space="preserve">   </t>
  </si>
  <si>
    <t>GAM Companies OTC</t>
  </si>
  <si>
    <t>Bulletin No (109)</t>
  </si>
  <si>
    <t>ISX Trading Indices of Wednesday 24/6/2026</t>
  </si>
  <si>
    <t>Wednesday 24/6/2026</t>
  </si>
  <si>
    <t>Iraq Stock Exchange not trading companies of Wednesday 24/6/2026</t>
  </si>
  <si>
    <t xml:space="preserve">OTC Platform Trading Bulletin No (109) </t>
  </si>
  <si>
    <t xml:space="preserve">Regular Market Bulletin No (109) </t>
  </si>
  <si>
    <t>Second Platform Market Bulletin No (109)</t>
  </si>
  <si>
    <t xml:space="preserve">Undisclosed Platform Companies Bulletin No (109) </t>
  </si>
  <si>
    <t>Total Of Industrial Sector</t>
  </si>
  <si>
    <t>Non Iraqis' Bulletin  Wednesday  Jun 24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</si>
  <si>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</si>
  <si>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</si>
  <si>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</si>
  <si>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</si>
  <si>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</si>
  <si>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</si>
  <si>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</si>
  <si>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</si>
  <si>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</si>
  <si>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>Non Iraqi Trading of Regular Market (Sell)</t>
  </si>
  <si>
    <t xml:space="preserve">Asia cell </t>
  </si>
  <si>
    <t>Al-Khatem Telecoms</t>
  </si>
  <si>
    <t>Total Telecommunication sector</t>
  </si>
  <si>
    <t>Zain lnsurance Company</t>
  </si>
  <si>
    <t>NZA</t>
  </si>
  <si>
    <t>Dar Altheqa Insurance Company</t>
  </si>
  <si>
    <t>NDAR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</si>
</sst>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8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7" xfId="0" applyFont="1" applyFill="1" applyBorder="1" applyAlignment="1">
      <alignment vertical="center" wrapText="1"/>
    </xf>
    <xf numFmtId="0" fontId="83" fillId="60" borderId="137" xfId="0" applyFont="1" applyFill="1" applyBorder="1" applyAlignment="1">
      <alignment horizontal="center" vertical="center" wrapText="1"/>
    </xf>
    <xf numFmtId="1" fontId="85" fillId="4" borderId="137" xfId="1500" applyNumberFormat="1" applyFont="1" applyFill="1" applyBorder="1" applyAlignment="1">
      <alignment horizontal="center" vertical="center" wrapText="1"/>
    </xf>
    <xf numFmtId="167" fontId="85" fillId="60" borderId="137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7" xfId="0" applyFont="1" applyFill="1" applyBorder="1" applyAlignment="1">
      <alignment vertical="center" wrapText="1"/>
    </xf>
    <xf numFmtId="1" fontId="83" fillId="4" borderId="137" xfId="1500" applyNumberFormat="1" applyFont="1" applyFill="1" applyBorder="1" applyAlignment="1">
      <alignment horizontal="center" vertical="center" wrapText="1"/>
    </xf>
    <xf numFmtId="167" fontId="83" fillId="60" borderId="13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1" xfId="1500" applyNumberFormat="1" applyFont="1" applyBorder="1" applyAlignment="1">
      <alignment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78" fillId="0" borderId="0" xfId="1500" applyNumberFormat="1" applyFont="1"/>
    <xf numFmtId="0" fontId="72" fillId="2" borderId="139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95250</xdr:colOff>
      <xdr:row>22</xdr:row>
      <xdr:rowOff>752475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E66747C-09A4-AD32-337C-83BF536C2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19650"/>
          <a:ext cx="6162675" cy="3086100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15</xdr:row>
      <xdr:rowOff>28575</xdr:rowOff>
    </xdr:from>
    <xdr:to>
      <xdr:col>13</xdr:col>
      <xdr:colOff>2486025</xdr:colOff>
      <xdr:row>23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B5093F9-0E38-E4C8-0777-A424D41F9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96050" y="4819650"/>
          <a:ext cx="5819775" cy="3095625"/>
        </a:xfrm>
        <a:prstGeom prst="rect">
          <a:avLst/>
        </a:prstGeom>
      </xdr:spPr>
    </xdr:pic>
    <xdr:clientData/>
  </xdr:twoCellAnchor>
  <xdr:twoCellAnchor editAs="oneCell">
    <xdr:from>
      <xdr:col>10</xdr:col>
      <xdr:colOff>180975</xdr:colOff>
      <xdr:row>6</xdr:row>
      <xdr:rowOff>0</xdr:rowOff>
    </xdr:from>
    <xdr:to>
      <xdr:col>13</xdr:col>
      <xdr:colOff>2476500</xdr:colOff>
      <xdr:row>14</xdr:row>
      <xdr:rowOff>304800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9D21FBC-9637-0C56-2004-3BACB3A99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2550" y="1962150"/>
          <a:ext cx="3333750" cy="2819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1</xdr:rowOff>
    </xdr:from>
    <xdr:to>
      <xdr:col>6</xdr:col>
      <xdr:colOff>8281</xdr:colOff>
      <xdr:row>30</xdr:row>
      <xdr:rowOff>16566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E7786F-80E1-4E7B-17A5-AD8740F07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6"/>
          <a:ext cx="4861891" cy="3163956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1424608</xdr:colOff>
      <xdr:row>30</xdr:row>
      <xdr:rowOff>8284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6639D9-12E1-529A-59FE-ACEC874BF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02695" cy="31556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63</xdr:row>
      <xdr:rowOff>28256</xdr:rowOff>
    </xdr:from>
    <xdr:to>
      <xdr:col>13</xdr:col>
      <xdr:colOff>1522971</xdr:colOff>
      <xdr:row>63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50</xdr:row>
      <xdr:rowOff>23547</xdr:rowOff>
    </xdr:from>
    <xdr:to>
      <xdr:col>13</xdr:col>
      <xdr:colOff>1497013</xdr:colOff>
      <xdr:row>50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5</xdr:col>
      <xdr:colOff>1152525</xdr:colOff>
      <xdr:row>4</xdr:row>
      <xdr:rowOff>62003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0"/>
          <a:ext cx="1143000" cy="976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"/>
  <sheetViews>
    <sheetView tabSelected="1" zoomScaleNormal="100" workbookViewId="0">
      <selection activeCell="P13" sqref="P1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76" t="s">
        <v>0</v>
      </c>
      <c r="C1" s="177"/>
      <c r="D1" s="178"/>
      <c r="E1" s="179"/>
      <c r="F1" s="180"/>
      <c r="G1" s="180"/>
      <c r="H1" s="180"/>
      <c r="I1" s="180"/>
      <c r="J1" s="180"/>
      <c r="K1" s="181"/>
      <c r="L1" s="19"/>
      <c r="M1" s="19"/>
      <c r="N1" s="19"/>
    </row>
    <row r="2" spans="2:16" ht="30" customHeight="1">
      <c r="B2" s="189" t="s">
        <v>308</v>
      </c>
      <c r="C2" s="190"/>
      <c r="D2" s="19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82" t="s">
        <v>309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4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5" t="s">
        <v>62</v>
      </c>
      <c r="C5" s="186"/>
      <c r="D5" s="187">
        <f>'Bullient '!M80+OTC!H14</f>
        <v>739123755</v>
      </c>
      <c r="E5" s="188"/>
      <c r="F5" s="23"/>
      <c r="G5" s="185" t="s">
        <v>63</v>
      </c>
      <c r="H5" s="186"/>
      <c r="I5" s="187">
        <f>'Bullient '!N80+OTC!I14</f>
        <v>1633158581.6200004</v>
      </c>
      <c r="J5" s="188"/>
      <c r="K5" s="24"/>
      <c r="L5" s="185" t="s">
        <v>8</v>
      </c>
      <c r="M5" s="186"/>
      <c r="N5" s="25">
        <f>'Bullient '!L80+OTC!G14</f>
        <v>1598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2"/>
      <c r="L6" s="193"/>
      <c r="M6" s="194"/>
      <c r="N6" s="28"/>
    </row>
    <row r="7" spans="2:16" ht="24.95" customHeight="1">
      <c r="B7" s="195" t="s">
        <v>1</v>
      </c>
      <c r="C7" s="196"/>
      <c r="D7" s="197"/>
      <c r="E7" s="29">
        <v>1034.28</v>
      </c>
      <c r="F7" s="30"/>
      <c r="G7" s="195" t="s">
        <v>5</v>
      </c>
      <c r="H7" s="196"/>
      <c r="I7" s="197"/>
      <c r="J7" s="29">
        <v>1293.97</v>
      </c>
      <c r="K7" s="164"/>
      <c r="L7" s="165"/>
      <c r="M7" s="166"/>
      <c r="N7" s="18"/>
    </row>
    <row r="8" spans="2:16" ht="24.95" customHeight="1">
      <c r="B8" s="195" t="s">
        <v>2</v>
      </c>
      <c r="C8" s="196"/>
      <c r="D8" s="197"/>
      <c r="E8" s="29">
        <v>1032.68</v>
      </c>
      <c r="F8" s="31"/>
      <c r="G8" s="195" t="s">
        <v>6</v>
      </c>
      <c r="H8" s="196"/>
      <c r="I8" s="197"/>
      <c r="J8" s="29">
        <v>1290.6099999999999</v>
      </c>
      <c r="K8" s="164"/>
      <c r="L8" s="165"/>
      <c r="M8" s="166"/>
      <c r="N8" s="18"/>
    </row>
    <row r="9" spans="2:16" ht="24.95" customHeight="1">
      <c r="B9" s="170" t="s">
        <v>3</v>
      </c>
      <c r="C9" s="171"/>
      <c r="D9" s="172"/>
      <c r="E9" s="114">
        <f>((E7/E8)-1)*100</f>
        <v>0.15493666963628527</v>
      </c>
      <c r="F9" s="31"/>
      <c r="G9" s="170" t="s">
        <v>3</v>
      </c>
      <c r="H9" s="171"/>
      <c r="I9" s="172"/>
      <c r="J9" s="114">
        <f>((J7/J8)-1)*100</f>
        <v>0.26034200881754899</v>
      </c>
      <c r="K9" s="164"/>
      <c r="L9" s="165"/>
      <c r="M9" s="166"/>
      <c r="N9" s="18"/>
    </row>
    <row r="10" spans="2:16" ht="24.95" customHeight="1">
      <c r="B10" s="170" t="s">
        <v>4</v>
      </c>
      <c r="C10" s="171"/>
      <c r="D10" s="172"/>
      <c r="E10" s="114">
        <f>E7-E8</f>
        <v>1.5999999999999091</v>
      </c>
      <c r="F10" s="21"/>
      <c r="G10" s="170" t="s">
        <v>4</v>
      </c>
      <c r="H10" s="171"/>
      <c r="I10" s="172"/>
      <c r="J10" s="114">
        <f>J7-J8</f>
        <v>3.3600000000001273</v>
      </c>
      <c r="K10" s="164"/>
      <c r="L10" s="165"/>
      <c r="M10" s="166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8"/>
      <c r="L11" s="165"/>
      <c r="M11" s="166"/>
      <c r="N11" s="18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46</v>
      </c>
      <c r="I12" s="39" t="s">
        <v>64</v>
      </c>
      <c r="J12" s="38">
        <v>14</v>
      </c>
      <c r="K12" s="164"/>
      <c r="L12" s="165"/>
      <c r="M12" s="166"/>
      <c r="N12" s="18"/>
      <c r="O12" s="32"/>
      <c r="P12" s="1" t="s">
        <v>306</v>
      </c>
    </row>
    <row r="13" spans="2:16" ht="24.95" customHeight="1">
      <c r="B13" s="37" t="s">
        <v>68</v>
      </c>
      <c r="C13" s="38">
        <v>44</v>
      </c>
      <c r="D13" s="39" t="s">
        <v>64</v>
      </c>
      <c r="E13" s="38">
        <v>2</v>
      </c>
      <c r="F13" s="30"/>
      <c r="G13" s="167" t="s">
        <v>66</v>
      </c>
      <c r="H13" s="168"/>
      <c r="I13" s="169"/>
      <c r="J13" s="38">
        <v>20</v>
      </c>
      <c r="K13" s="164"/>
      <c r="L13" s="165"/>
      <c r="M13" s="166"/>
      <c r="N13" s="18"/>
      <c r="O13" s="32"/>
    </row>
    <row r="14" spans="2:16" ht="24.95" customHeight="1">
      <c r="B14" s="170" t="s">
        <v>81</v>
      </c>
      <c r="C14" s="171" t="s">
        <v>10</v>
      </c>
      <c r="D14" s="172" t="s">
        <v>10</v>
      </c>
      <c r="E14" s="38">
        <v>5</v>
      </c>
      <c r="F14" s="21"/>
      <c r="G14" s="173" t="s">
        <v>67</v>
      </c>
      <c r="H14" s="174"/>
      <c r="I14" s="175"/>
      <c r="J14" s="38">
        <v>8</v>
      </c>
      <c r="K14" s="164"/>
      <c r="L14" s="165"/>
      <c r="M14" s="166"/>
      <c r="N14" s="26"/>
      <c r="O14" s="32"/>
    </row>
    <row r="15" spans="2:16" ht="24.95" customHeight="1">
      <c r="B15" s="170" t="s">
        <v>65</v>
      </c>
      <c r="C15" s="171" t="s">
        <v>11</v>
      </c>
      <c r="D15" s="172" t="s">
        <v>11</v>
      </c>
      <c r="E15" s="41">
        <v>8</v>
      </c>
      <c r="F15" s="18"/>
      <c r="G15" s="170" t="s">
        <v>307</v>
      </c>
      <c r="H15" s="171" t="s">
        <v>10</v>
      </c>
      <c r="I15" s="172" t="s">
        <v>10</v>
      </c>
      <c r="J15" s="38">
        <v>1</v>
      </c>
      <c r="K15" s="21"/>
      <c r="L15" s="21"/>
      <c r="M15" s="21"/>
      <c r="N15" s="21"/>
      <c r="O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61" t="s">
        <v>12</v>
      </c>
      <c r="B24" s="162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</row>
    <row r="26" spans="1:15">
      <c r="D26" s="1">
        <v>5</v>
      </c>
    </row>
  </sheetData>
  <mergeCells count="32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  <mergeCell ref="G15:I15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0" t="s">
        <v>60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</row>
    <row r="3" spans="1:14" ht="36.75" customHeight="1">
      <c r="A3" s="201" t="s">
        <v>310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4" ht="21">
      <c r="A4" s="42"/>
      <c r="B4" s="42"/>
      <c r="C4" s="199" t="s">
        <v>13</v>
      </c>
      <c r="D4" s="199"/>
      <c r="E4" s="199"/>
      <c r="F4" s="199"/>
      <c r="G4" s="42"/>
      <c r="H4" s="199" t="s">
        <v>14</v>
      </c>
      <c r="I4" s="199"/>
      <c r="J4" s="199"/>
      <c r="K4" s="199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149</v>
      </c>
      <c r="D6" s="77">
        <v>2.7</v>
      </c>
      <c r="E6" s="91">
        <v>14.89</v>
      </c>
      <c r="F6" s="80">
        <v>2900862</v>
      </c>
      <c r="G6" s="42"/>
      <c r="H6" s="46" t="s">
        <v>169</v>
      </c>
      <c r="I6" s="77">
        <v>4.45</v>
      </c>
      <c r="J6" s="92">
        <v>-6.32</v>
      </c>
      <c r="K6" s="80">
        <v>1355415</v>
      </c>
      <c r="L6" s="1"/>
      <c r="M6" s="1"/>
    </row>
    <row r="7" spans="1:14" s="49" customFormat="1" ht="17.100000000000001" customHeight="1">
      <c r="A7" s="42"/>
      <c r="B7" s="42"/>
      <c r="C7" s="46" t="s">
        <v>230</v>
      </c>
      <c r="D7" s="77">
        <v>0.14000000000000001</v>
      </c>
      <c r="E7" s="91">
        <v>7.69</v>
      </c>
      <c r="F7" s="80">
        <v>1512070</v>
      </c>
      <c r="G7" s="42"/>
      <c r="H7" s="46" t="s">
        <v>267</v>
      </c>
      <c r="I7" s="77">
        <v>7.1</v>
      </c>
      <c r="J7" s="92">
        <v>-5.46</v>
      </c>
      <c r="K7" s="80">
        <v>122620</v>
      </c>
      <c r="L7" s="1"/>
    </row>
    <row r="8" spans="1:14" s="49" customFormat="1" ht="17.100000000000001" customHeight="1">
      <c r="A8" s="42"/>
      <c r="B8" s="42"/>
      <c r="C8" s="46" t="s">
        <v>209</v>
      </c>
      <c r="D8" s="77">
        <v>0.3</v>
      </c>
      <c r="E8" s="91">
        <v>7.14</v>
      </c>
      <c r="F8" s="80">
        <v>6530859</v>
      </c>
      <c r="G8" s="42"/>
      <c r="H8" s="46" t="s">
        <v>136</v>
      </c>
      <c r="I8" s="77">
        <v>12.1</v>
      </c>
      <c r="J8" s="92">
        <v>-3.04</v>
      </c>
      <c r="K8" s="80">
        <v>3533052</v>
      </c>
    </row>
    <row r="9" spans="1:14" s="49" customFormat="1" ht="17.100000000000001" customHeight="1">
      <c r="A9" s="42"/>
      <c r="B9" s="42"/>
      <c r="C9" s="46" t="s">
        <v>228</v>
      </c>
      <c r="D9" s="77">
        <v>0.28999999999999998</v>
      </c>
      <c r="E9" s="91">
        <v>3.57</v>
      </c>
      <c r="F9" s="98">
        <v>29807390</v>
      </c>
      <c r="G9" s="42"/>
      <c r="H9" s="105" t="s">
        <v>251</v>
      </c>
      <c r="I9" s="99">
        <v>1.6</v>
      </c>
      <c r="J9" s="116">
        <v>-1.8404907975460016</v>
      </c>
      <c r="K9" s="98">
        <v>817063</v>
      </c>
    </row>
    <row r="10" spans="1:14" s="49" customFormat="1" ht="17.100000000000001" customHeight="1">
      <c r="A10" s="42"/>
      <c r="B10" s="42"/>
      <c r="C10" s="46" t="s">
        <v>292</v>
      </c>
      <c r="D10" s="77">
        <v>14.5</v>
      </c>
      <c r="E10" s="91">
        <v>3.57</v>
      </c>
      <c r="F10" s="98">
        <v>400768</v>
      </c>
      <c r="G10" s="42"/>
      <c r="H10" s="105" t="s">
        <v>146</v>
      </c>
      <c r="I10" s="99">
        <v>1.67</v>
      </c>
      <c r="J10" s="116">
        <v>-1.76</v>
      </c>
      <c r="K10" s="98">
        <v>50000</v>
      </c>
    </row>
    <row r="11" spans="1:14" s="49" customFormat="1" ht="33" customHeight="1">
      <c r="A11" s="42"/>
      <c r="B11" s="42"/>
      <c r="C11" s="200" t="s">
        <v>61</v>
      </c>
      <c r="D11" s="200"/>
      <c r="E11" s="200"/>
      <c r="F11" s="200"/>
      <c r="G11" s="200"/>
      <c r="H11" s="200"/>
      <c r="I11" s="200"/>
      <c r="J11" s="200"/>
      <c r="K11" s="200"/>
    </row>
    <row r="12" spans="1:14" s="49" customFormat="1" ht="33" customHeight="1">
      <c r="A12" s="42"/>
      <c r="B12" s="42"/>
      <c r="C12" s="200"/>
      <c r="D12" s="200"/>
      <c r="E12" s="200"/>
      <c r="F12" s="200"/>
      <c r="G12" s="200"/>
      <c r="H12" s="200"/>
      <c r="I12" s="200"/>
      <c r="J12" s="200"/>
      <c r="K12" s="200"/>
    </row>
    <row r="13" spans="1:14" ht="29.25" customHeight="1">
      <c r="A13" s="42"/>
      <c r="B13" s="42"/>
      <c r="C13" s="199" t="s">
        <v>18</v>
      </c>
      <c r="D13" s="199"/>
      <c r="E13" s="199"/>
      <c r="F13" s="199"/>
      <c r="G13" s="95"/>
      <c r="H13" s="199" t="s">
        <v>7</v>
      </c>
      <c r="I13" s="199"/>
      <c r="J13" s="199"/>
      <c r="K13" s="19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239</v>
      </c>
      <c r="D15" s="77">
        <v>1.98</v>
      </c>
      <c r="E15" s="78">
        <v>1.02</v>
      </c>
      <c r="F15" s="80">
        <v>230003378</v>
      </c>
      <c r="G15" s="1"/>
      <c r="H15" s="46" t="s">
        <v>239</v>
      </c>
      <c r="I15" s="77">
        <v>1.98</v>
      </c>
      <c r="J15" s="78">
        <v>1.02</v>
      </c>
      <c r="K15" s="80">
        <v>451708706.08999997</v>
      </c>
    </row>
    <row r="16" spans="1:14" ht="17.100000000000001" customHeight="1">
      <c r="A16" s="42"/>
      <c r="B16" s="42"/>
      <c r="C16" s="46" t="s">
        <v>184</v>
      </c>
      <c r="D16" s="77">
        <v>0.06</v>
      </c>
      <c r="E16" s="78">
        <v>0</v>
      </c>
      <c r="F16" s="80">
        <v>122860164</v>
      </c>
      <c r="G16" s="1"/>
      <c r="H16" s="46" t="s">
        <v>259</v>
      </c>
      <c r="I16" s="77">
        <v>3.07</v>
      </c>
      <c r="J16" s="78">
        <v>-0.97</v>
      </c>
      <c r="K16" s="80">
        <v>276763039.95999998</v>
      </c>
    </row>
    <row r="17" spans="1:11" ht="17.100000000000001" customHeight="1">
      <c r="A17" s="42"/>
      <c r="B17" s="42"/>
      <c r="C17" s="46" t="s">
        <v>259</v>
      </c>
      <c r="D17" s="77">
        <v>3.07</v>
      </c>
      <c r="E17" s="78">
        <v>-0.97</v>
      </c>
      <c r="F17" s="80">
        <v>89329798</v>
      </c>
      <c r="G17" s="1"/>
      <c r="H17" s="46" t="s">
        <v>257</v>
      </c>
      <c r="I17" s="77">
        <v>4.0999999999999996</v>
      </c>
      <c r="J17" s="78">
        <v>1.99</v>
      </c>
      <c r="K17" s="80">
        <v>223961367.37</v>
      </c>
    </row>
    <row r="18" spans="1:11" ht="17.100000000000001" customHeight="1">
      <c r="A18" s="42"/>
      <c r="B18" s="42"/>
      <c r="C18" s="46" t="s">
        <v>257</v>
      </c>
      <c r="D18" s="77">
        <v>4.0999999999999996</v>
      </c>
      <c r="E18" s="78">
        <v>1.99</v>
      </c>
      <c r="F18" s="80">
        <v>54908049</v>
      </c>
      <c r="G18" s="1"/>
      <c r="H18" s="46" t="s">
        <v>119</v>
      </c>
      <c r="I18" s="77">
        <v>6.76</v>
      </c>
      <c r="J18" s="78">
        <v>0.3</v>
      </c>
      <c r="K18" s="80">
        <v>216534844.58000001</v>
      </c>
    </row>
    <row r="19" spans="1:11" ht="16.5" customHeight="1">
      <c r="A19" s="42"/>
      <c r="B19" s="42"/>
      <c r="C19" s="46" t="s">
        <v>155</v>
      </c>
      <c r="D19" s="77">
        <v>0.36</v>
      </c>
      <c r="E19" s="78">
        <v>0</v>
      </c>
      <c r="F19" s="80">
        <v>41950665</v>
      </c>
      <c r="G19" s="1"/>
      <c r="H19" s="46" t="s">
        <v>265</v>
      </c>
      <c r="I19" s="77">
        <v>16.850000000000001</v>
      </c>
      <c r="J19" s="78">
        <v>0.06</v>
      </c>
      <c r="K19" s="80">
        <v>186449732.97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4"/>
  <sheetViews>
    <sheetView topLeftCell="A61" zoomScale="130" zoomScaleNormal="130" workbookViewId="0">
      <selection activeCell="R17" sqref="R1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3" t="s">
        <v>313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5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02" t="s">
        <v>29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4"/>
    </row>
    <row r="4" spans="1:14" ht="13.5" customHeight="1">
      <c r="A4" s="58"/>
      <c r="B4" s="46" t="s">
        <v>228</v>
      </c>
      <c r="C4" s="59" t="s">
        <v>227</v>
      </c>
      <c r="D4" s="99">
        <v>0.28999999999999998</v>
      </c>
      <c r="E4" s="99">
        <v>0.3</v>
      </c>
      <c r="F4" s="99">
        <v>0.28999999999999998</v>
      </c>
      <c r="G4" s="99">
        <v>0.28999999999999998</v>
      </c>
      <c r="H4" s="99">
        <v>0.28000000000000003</v>
      </c>
      <c r="I4" s="99">
        <v>0.28999999999999998</v>
      </c>
      <c r="J4" s="77">
        <v>0.28000000000000003</v>
      </c>
      <c r="K4" s="100">
        <v>3.57</v>
      </c>
      <c r="L4" s="79">
        <v>26</v>
      </c>
      <c r="M4" s="80">
        <v>29807390</v>
      </c>
      <c r="N4" s="80">
        <v>8694143.0999999996</v>
      </c>
    </row>
    <row r="5" spans="1:14" ht="13.5" customHeight="1">
      <c r="A5" s="58"/>
      <c r="B5" s="46" t="s">
        <v>259</v>
      </c>
      <c r="C5" s="59" t="s">
        <v>260</v>
      </c>
      <c r="D5" s="99">
        <v>3.1</v>
      </c>
      <c r="E5" s="99">
        <v>3.14</v>
      </c>
      <c r="F5" s="99">
        <v>3.07</v>
      </c>
      <c r="G5" s="99">
        <v>3.1</v>
      </c>
      <c r="H5" s="99">
        <v>3.11</v>
      </c>
      <c r="I5" s="99">
        <v>3.07</v>
      </c>
      <c r="J5" s="77">
        <v>3.1</v>
      </c>
      <c r="K5" s="100">
        <v>-0.97</v>
      </c>
      <c r="L5" s="79">
        <v>203</v>
      </c>
      <c r="M5" s="80">
        <v>89329798</v>
      </c>
      <c r="N5" s="80">
        <v>276763039.95999998</v>
      </c>
    </row>
    <row r="6" spans="1:14" ht="13.5" customHeight="1">
      <c r="A6" s="58"/>
      <c r="B6" s="46" t="s">
        <v>112</v>
      </c>
      <c r="C6" s="59" t="s">
        <v>113</v>
      </c>
      <c r="D6" s="99">
        <v>0.68</v>
      </c>
      <c r="E6" s="99">
        <v>0.68</v>
      </c>
      <c r="F6" s="99">
        <v>0.67</v>
      </c>
      <c r="G6" s="99">
        <v>0.68</v>
      </c>
      <c r="H6" s="99">
        <v>0.69</v>
      </c>
      <c r="I6" s="99">
        <v>0.68</v>
      </c>
      <c r="J6" s="77">
        <v>0.68</v>
      </c>
      <c r="K6" s="100">
        <v>0</v>
      </c>
      <c r="L6" s="79">
        <v>15</v>
      </c>
      <c r="M6" s="80">
        <v>16978930</v>
      </c>
      <c r="N6" s="80">
        <v>11478982.4</v>
      </c>
    </row>
    <row r="7" spans="1:14" ht="13.5" customHeight="1">
      <c r="A7" s="58"/>
      <c r="B7" s="46" t="s">
        <v>155</v>
      </c>
      <c r="C7" s="59" t="s">
        <v>156</v>
      </c>
      <c r="D7" s="99">
        <v>0.36</v>
      </c>
      <c r="E7" s="99">
        <v>0.36</v>
      </c>
      <c r="F7" s="99">
        <v>0.36</v>
      </c>
      <c r="G7" s="99">
        <v>0.36</v>
      </c>
      <c r="H7" s="99">
        <v>0.36</v>
      </c>
      <c r="I7" s="99">
        <v>0.36</v>
      </c>
      <c r="J7" s="77">
        <v>0.36</v>
      </c>
      <c r="K7" s="100">
        <v>0</v>
      </c>
      <c r="L7" s="79">
        <v>12</v>
      </c>
      <c r="M7" s="80">
        <v>41950665</v>
      </c>
      <c r="N7" s="80">
        <v>15102239.4</v>
      </c>
    </row>
    <row r="8" spans="1:14" ht="13.5" customHeight="1">
      <c r="A8" s="58"/>
      <c r="B8" s="46" t="s">
        <v>209</v>
      </c>
      <c r="C8" s="59" t="s">
        <v>208</v>
      </c>
      <c r="D8" s="99">
        <v>0.28999999999999998</v>
      </c>
      <c r="E8" s="99">
        <v>0.3</v>
      </c>
      <c r="F8" s="99">
        <v>0.28999999999999998</v>
      </c>
      <c r="G8" s="99">
        <v>0.3</v>
      </c>
      <c r="H8" s="99">
        <v>0.27</v>
      </c>
      <c r="I8" s="99">
        <v>0.3</v>
      </c>
      <c r="J8" s="77">
        <v>0.28000000000000003</v>
      </c>
      <c r="K8" s="100">
        <v>7.14</v>
      </c>
      <c r="L8" s="79">
        <v>32</v>
      </c>
      <c r="M8" s="80">
        <v>6530859</v>
      </c>
      <c r="N8" s="80">
        <v>1951949.11</v>
      </c>
    </row>
    <row r="9" spans="1:14" ht="13.5" customHeight="1">
      <c r="A9" s="58"/>
      <c r="B9" s="46" t="s">
        <v>194</v>
      </c>
      <c r="C9" s="59" t="s">
        <v>195</v>
      </c>
      <c r="D9" s="99">
        <v>1.0900000000000001</v>
      </c>
      <c r="E9" s="99">
        <v>1.0900000000000001</v>
      </c>
      <c r="F9" s="99">
        <v>1.08</v>
      </c>
      <c r="G9" s="99">
        <v>1.08</v>
      </c>
      <c r="H9" s="99">
        <v>1.08</v>
      </c>
      <c r="I9" s="99">
        <v>1.08</v>
      </c>
      <c r="J9" s="77">
        <v>1.0900000000000001</v>
      </c>
      <c r="K9" s="100">
        <v>-0.92</v>
      </c>
      <c r="L9" s="79">
        <v>18</v>
      </c>
      <c r="M9" s="80">
        <v>5110692</v>
      </c>
      <c r="N9" s="80">
        <v>5520649.6799999997</v>
      </c>
    </row>
    <row r="10" spans="1:14" ht="13.5" customHeight="1">
      <c r="A10" s="58"/>
      <c r="B10" s="46" t="s">
        <v>138</v>
      </c>
      <c r="C10" s="59" t="s">
        <v>139</v>
      </c>
      <c r="D10" s="99">
        <v>0.09</v>
      </c>
      <c r="E10" s="99">
        <v>0.09</v>
      </c>
      <c r="F10" s="99">
        <v>0.09</v>
      </c>
      <c r="G10" s="99">
        <v>0.09</v>
      </c>
      <c r="H10" s="99">
        <v>0.09</v>
      </c>
      <c r="I10" s="99">
        <v>0.09</v>
      </c>
      <c r="J10" s="77">
        <v>0.09</v>
      </c>
      <c r="K10" s="100">
        <v>0</v>
      </c>
      <c r="L10" s="79">
        <v>9</v>
      </c>
      <c r="M10" s="80">
        <v>1088888</v>
      </c>
      <c r="N10" s="80">
        <v>97999.92</v>
      </c>
    </row>
    <row r="11" spans="1:14" ht="13.5" customHeight="1">
      <c r="A11" s="58"/>
      <c r="B11" s="46" t="s">
        <v>230</v>
      </c>
      <c r="C11" s="59" t="s">
        <v>229</v>
      </c>
      <c r="D11" s="99">
        <v>0.14000000000000001</v>
      </c>
      <c r="E11" s="99">
        <v>0.14000000000000001</v>
      </c>
      <c r="F11" s="99">
        <v>0.14000000000000001</v>
      </c>
      <c r="G11" s="99">
        <v>0.14000000000000001</v>
      </c>
      <c r="H11" s="99">
        <v>0.13</v>
      </c>
      <c r="I11" s="99">
        <v>0.14000000000000001</v>
      </c>
      <c r="J11" s="77">
        <v>0.13</v>
      </c>
      <c r="K11" s="100">
        <v>7.69</v>
      </c>
      <c r="L11" s="79">
        <v>3</v>
      </c>
      <c r="M11" s="80">
        <v>1512070</v>
      </c>
      <c r="N11" s="80">
        <v>211689.8</v>
      </c>
    </row>
    <row r="12" spans="1:14" ht="13.5" customHeight="1">
      <c r="A12" s="58"/>
      <c r="B12" s="46" t="s">
        <v>239</v>
      </c>
      <c r="C12" s="59" t="s">
        <v>240</v>
      </c>
      <c r="D12" s="99">
        <v>1.96</v>
      </c>
      <c r="E12" s="99">
        <v>1.98</v>
      </c>
      <c r="F12" s="99">
        <v>1.96</v>
      </c>
      <c r="G12" s="99">
        <v>1.96</v>
      </c>
      <c r="H12" s="99">
        <v>1.94</v>
      </c>
      <c r="I12" s="99">
        <v>1.98</v>
      </c>
      <c r="J12" s="77">
        <v>1.96</v>
      </c>
      <c r="K12" s="100">
        <v>1.02</v>
      </c>
      <c r="L12" s="79">
        <v>159</v>
      </c>
      <c r="M12" s="80">
        <v>230003378</v>
      </c>
      <c r="N12" s="80">
        <v>451708706.08999997</v>
      </c>
    </row>
    <row r="13" spans="1:14" ht="13.5" customHeight="1">
      <c r="A13" s="58"/>
      <c r="B13" s="46" t="s">
        <v>217</v>
      </c>
      <c r="C13" s="59" t="s">
        <v>218</v>
      </c>
      <c r="D13" s="99">
        <v>1.1000000000000001</v>
      </c>
      <c r="E13" s="99">
        <v>1.1000000000000001</v>
      </c>
      <c r="F13" s="99">
        <v>1.1000000000000001</v>
      </c>
      <c r="G13" s="99">
        <v>1.1000000000000001</v>
      </c>
      <c r="H13" s="99">
        <v>1.1000000000000001</v>
      </c>
      <c r="I13" s="99">
        <v>1.1000000000000001</v>
      </c>
      <c r="J13" s="99">
        <v>1.1000000000000001</v>
      </c>
      <c r="K13" s="100">
        <v>0</v>
      </c>
      <c r="L13" s="97">
        <v>1</v>
      </c>
      <c r="M13" s="98">
        <v>37272</v>
      </c>
      <c r="N13" s="98">
        <v>40999.199999999997</v>
      </c>
    </row>
    <row r="14" spans="1:14" ht="13.5" customHeight="1">
      <c r="A14" s="58"/>
      <c r="B14" s="46" t="s">
        <v>257</v>
      </c>
      <c r="C14" s="59" t="s">
        <v>258</v>
      </c>
      <c r="D14" s="99">
        <v>4.0199999999999996</v>
      </c>
      <c r="E14" s="99">
        <v>4.0999999999999996</v>
      </c>
      <c r="F14" s="99">
        <v>4.0199999999999996</v>
      </c>
      <c r="G14" s="99">
        <v>4.08</v>
      </c>
      <c r="H14" s="99">
        <v>4</v>
      </c>
      <c r="I14" s="99">
        <v>4.0999999999999996</v>
      </c>
      <c r="J14" s="77">
        <v>4.0199999999999996</v>
      </c>
      <c r="K14" s="100">
        <v>1.99</v>
      </c>
      <c r="L14" s="79">
        <v>169</v>
      </c>
      <c r="M14" s="80">
        <v>54908049</v>
      </c>
      <c r="N14" s="80">
        <v>223961367.37</v>
      </c>
    </row>
    <row r="15" spans="1:14" ht="13.5" customHeight="1">
      <c r="A15" s="58"/>
      <c r="B15" s="46" t="s">
        <v>142</v>
      </c>
      <c r="C15" s="59" t="s">
        <v>143</v>
      </c>
      <c r="D15" s="99">
        <v>0.2</v>
      </c>
      <c r="E15" s="99">
        <v>0.2</v>
      </c>
      <c r="F15" s="99">
        <v>0.19</v>
      </c>
      <c r="G15" s="99">
        <v>0.19</v>
      </c>
      <c r="H15" s="99">
        <v>0.19</v>
      </c>
      <c r="I15" s="99">
        <v>0.2</v>
      </c>
      <c r="J15" s="77">
        <v>0.2</v>
      </c>
      <c r="K15" s="100">
        <v>0</v>
      </c>
      <c r="L15" s="79">
        <v>8</v>
      </c>
      <c r="M15" s="80">
        <v>10871302</v>
      </c>
      <c r="N15" s="80">
        <v>2082952.46</v>
      </c>
    </row>
    <row r="16" spans="1:14" ht="13.5" customHeight="1">
      <c r="A16" s="58"/>
      <c r="B16" s="46" t="s">
        <v>214</v>
      </c>
      <c r="C16" s="59" t="s">
        <v>215</v>
      </c>
      <c r="D16" s="99">
        <v>0.85</v>
      </c>
      <c r="E16" s="99">
        <v>0.9</v>
      </c>
      <c r="F16" s="99">
        <v>0.85</v>
      </c>
      <c r="G16" s="99">
        <v>0.88</v>
      </c>
      <c r="H16" s="99">
        <v>0.88</v>
      </c>
      <c r="I16" s="99">
        <v>0.9</v>
      </c>
      <c r="J16" s="77">
        <v>0.9</v>
      </c>
      <c r="K16" s="100">
        <v>0</v>
      </c>
      <c r="L16" s="79">
        <v>4</v>
      </c>
      <c r="M16" s="80">
        <v>397746</v>
      </c>
      <c r="N16" s="80">
        <v>350584.1</v>
      </c>
    </row>
    <row r="17" spans="1:14" ht="13.5" customHeight="1">
      <c r="A17" s="58"/>
      <c r="B17" s="46" t="s">
        <v>184</v>
      </c>
      <c r="C17" s="59" t="s">
        <v>185</v>
      </c>
      <c r="D17" s="99">
        <v>0.06</v>
      </c>
      <c r="E17" s="99">
        <v>0.06</v>
      </c>
      <c r="F17" s="99">
        <v>0.05</v>
      </c>
      <c r="G17" s="99">
        <v>0.05</v>
      </c>
      <c r="H17" s="99">
        <v>0.06</v>
      </c>
      <c r="I17" s="99">
        <v>0.06</v>
      </c>
      <c r="J17" s="77">
        <v>0.06</v>
      </c>
      <c r="K17" s="100">
        <v>0</v>
      </c>
      <c r="L17" s="79">
        <v>43</v>
      </c>
      <c r="M17" s="80">
        <v>122860164</v>
      </c>
      <c r="N17" s="80">
        <v>6150366.1200000001</v>
      </c>
    </row>
    <row r="18" spans="1:14" ht="13.5" customHeight="1">
      <c r="A18" s="58"/>
      <c r="B18" s="205" t="s">
        <v>88</v>
      </c>
      <c r="C18" s="206"/>
      <c r="D18" s="207"/>
      <c r="E18" s="208"/>
      <c r="F18" s="208"/>
      <c r="G18" s="208"/>
      <c r="H18" s="208"/>
      <c r="I18" s="208"/>
      <c r="J18" s="208"/>
      <c r="K18" s="209"/>
      <c r="L18" s="60">
        <f>SUM(L4:L17)</f>
        <v>702</v>
      </c>
      <c r="M18" s="60">
        <f>SUM(M4:M17)</f>
        <v>611387203</v>
      </c>
      <c r="N18" s="61">
        <f>SUM(N4:N17)</f>
        <v>1004115668.7100002</v>
      </c>
    </row>
    <row r="19" spans="1:14" ht="13.5" customHeight="1">
      <c r="A19" s="58"/>
      <c r="B19" s="202" t="s">
        <v>30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4"/>
    </row>
    <row r="20" spans="1:14" ht="13.5" customHeight="1">
      <c r="A20" s="58"/>
      <c r="B20" s="46" t="s">
        <v>265</v>
      </c>
      <c r="C20" s="59" t="s">
        <v>266</v>
      </c>
      <c r="D20" s="63">
        <v>16.84</v>
      </c>
      <c r="E20" s="77">
        <v>16.899999999999999</v>
      </c>
      <c r="F20" s="77">
        <v>16.8</v>
      </c>
      <c r="G20" s="77">
        <v>16.82</v>
      </c>
      <c r="H20" s="77">
        <v>16.87</v>
      </c>
      <c r="I20" s="77">
        <v>16.850000000000001</v>
      </c>
      <c r="J20" s="77">
        <v>16.84</v>
      </c>
      <c r="K20" s="78">
        <v>0.06</v>
      </c>
      <c r="L20" s="79">
        <v>153</v>
      </c>
      <c r="M20" s="80">
        <v>11088002</v>
      </c>
      <c r="N20" s="80">
        <v>186449732.97</v>
      </c>
    </row>
    <row r="21" spans="1:14" ht="13.5" customHeight="1">
      <c r="A21" s="58"/>
      <c r="B21" s="46" t="s">
        <v>192</v>
      </c>
      <c r="C21" s="59" t="s">
        <v>193</v>
      </c>
      <c r="D21" s="63">
        <v>4.0199999999999996</v>
      </c>
      <c r="E21" s="77">
        <v>4.1500000000000004</v>
      </c>
      <c r="F21" s="77">
        <v>4.0199999999999996</v>
      </c>
      <c r="G21" s="77">
        <v>4.0599999999999996</v>
      </c>
      <c r="H21" s="77">
        <v>4.0999999999999996</v>
      </c>
      <c r="I21" s="77">
        <v>4.1500000000000004</v>
      </c>
      <c r="J21" s="77">
        <v>4.01</v>
      </c>
      <c r="K21" s="78">
        <v>3.4912718204488824</v>
      </c>
      <c r="L21" s="79">
        <v>12</v>
      </c>
      <c r="M21" s="80">
        <v>359347</v>
      </c>
      <c r="N21" s="80">
        <v>1458655.66</v>
      </c>
    </row>
    <row r="22" spans="1:14" ht="13.5" customHeight="1">
      <c r="A22" s="58"/>
      <c r="B22" s="205" t="s">
        <v>114</v>
      </c>
      <c r="C22" s="206"/>
      <c r="D22" s="207"/>
      <c r="E22" s="208"/>
      <c r="F22" s="208"/>
      <c r="G22" s="208"/>
      <c r="H22" s="208"/>
      <c r="I22" s="208"/>
      <c r="J22" s="208"/>
      <c r="K22" s="209"/>
      <c r="L22" s="62">
        <f>SUM(L20:L21)</f>
        <v>165</v>
      </c>
      <c r="M22" s="60">
        <f>SUM(M20:M21)</f>
        <v>11447349</v>
      </c>
      <c r="N22" s="48">
        <f>SUM(N20:N21)</f>
        <v>187908388.63</v>
      </c>
    </row>
    <row r="23" spans="1:14" ht="13.5" customHeight="1">
      <c r="A23" s="58"/>
      <c r="B23" s="202" t="s">
        <v>93</v>
      </c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4"/>
    </row>
    <row r="24" spans="1:14" ht="13.5" customHeight="1">
      <c r="A24" s="58"/>
      <c r="B24" s="46" t="s">
        <v>241</v>
      </c>
      <c r="C24" s="59" t="s">
        <v>242</v>
      </c>
      <c r="D24" s="77">
        <v>0.85</v>
      </c>
      <c r="E24" s="77">
        <v>0.88</v>
      </c>
      <c r="F24" s="77">
        <v>0.85</v>
      </c>
      <c r="G24" s="77">
        <v>0.88</v>
      </c>
      <c r="H24" s="77">
        <v>0.85</v>
      </c>
      <c r="I24" s="77">
        <v>0.88</v>
      </c>
      <c r="J24" s="77">
        <v>0.85</v>
      </c>
      <c r="K24" s="78">
        <v>3.53</v>
      </c>
      <c r="L24" s="79">
        <v>135</v>
      </c>
      <c r="M24" s="80">
        <v>6049960</v>
      </c>
      <c r="N24" s="80">
        <v>5322464.8</v>
      </c>
    </row>
    <row r="25" spans="1:14" ht="13.5" customHeight="1">
      <c r="A25" s="58"/>
      <c r="B25" s="205" t="s">
        <v>287</v>
      </c>
      <c r="C25" s="206"/>
      <c r="D25" s="207"/>
      <c r="E25" s="208"/>
      <c r="F25" s="208"/>
      <c r="G25" s="208"/>
      <c r="H25" s="208"/>
      <c r="I25" s="208"/>
      <c r="J25" s="208"/>
      <c r="K25" s="209"/>
      <c r="L25" s="65">
        <f>SUM(L24)</f>
        <v>135</v>
      </c>
      <c r="M25" s="65">
        <f>SUM(M24)</f>
        <v>6049960</v>
      </c>
      <c r="N25" s="65">
        <f>SUM(N24)</f>
        <v>5322464.8</v>
      </c>
    </row>
    <row r="26" spans="1:14" ht="13.5" customHeight="1">
      <c r="A26" s="58"/>
      <c r="B26" s="202" t="s">
        <v>82</v>
      </c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4"/>
    </row>
    <row r="27" spans="1:14" ht="13.5" customHeight="1">
      <c r="A27" s="58"/>
      <c r="B27" s="46" t="s">
        <v>188</v>
      </c>
      <c r="C27" s="59" t="s">
        <v>189</v>
      </c>
      <c r="D27" s="77">
        <v>22.4</v>
      </c>
      <c r="E27" s="77">
        <v>22.4</v>
      </c>
      <c r="F27" s="77">
        <v>22.4</v>
      </c>
      <c r="G27" s="77">
        <v>22.4</v>
      </c>
      <c r="H27" s="77">
        <v>22.4</v>
      </c>
      <c r="I27" s="77">
        <v>22.4</v>
      </c>
      <c r="J27" s="77">
        <v>22.4</v>
      </c>
      <c r="K27" s="78">
        <v>0</v>
      </c>
      <c r="L27" s="79">
        <v>5</v>
      </c>
      <c r="M27" s="80">
        <v>107202</v>
      </c>
      <c r="N27" s="80">
        <v>2401324.7999999998</v>
      </c>
    </row>
    <row r="28" spans="1:14" ht="13.5" customHeight="1">
      <c r="A28" s="58"/>
      <c r="B28" s="46" t="s">
        <v>169</v>
      </c>
      <c r="C28" s="59" t="s">
        <v>170</v>
      </c>
      <c r="D28" s="77">
        <v>4.45</v>
      </c>
      <c r="E28" s="99">
        <v>4.7</v>
      </c>
      <c r="F28" s="99">
        <v>4.45</v>
      </c>
      <c r="G28" s="99">
        <v>4.62</v>
      </c>
      <c r="H28" s="77">
        <v>4.55</v>
      </c>
      <c r="I28" s="99">
        <v>4.45</v>
      </c>
      <c r="J28" s="99">
        <v>4.75</v>
      </c>
      <c r="K28" s="100">
        <v>-6.32</v>
      </c>
      <c r="L28" s="97">
        <v>10</v>
      </c>
      <c r="M28" s="98">
        <v>1355415</v>
      </c>
      <c r="N28" s="98">
        <v>6262950.5</v>
      </c>
    </row>
    <row r="29" spans="1:14" ht="13.5" customHeight="1">
      <c r="A29" s="58"/>
      <c r="B29" s="46" t="s">
        <v>134</v>
      </c>
      <c r="C29" s="59" t="s">
        <v>135</v>
      </c>
      <c r="D29" s="77">
        <v>3.85</v>
      </c>
      <c r="E29" s="77">
        <v>3.93</v>
      </c>
      <c r="F29" s="77">
        <v>3.8</v>
      </c>
      <c r="G29" s="77">
        <v>3.88</v>
      </c>
      <c r="H29" s="77">
        <v>3.88</v>
      </c>
      <c r="I29" s="77">
        <v>3.89</v>
      </c>
      <c r="J29" s="77">
        <v>3.85</v>
      </c>
      <c r="K29" s="78">
        <v>1.04</v>
      </c>
      <c r="L29" s="79">
        <v>66</v>
      </c>
      <c r="M29" s="80">
        <v>7324909</v>
      </c>
      <c r="N29" s="80">
        <v>28431702.100000001</v>
      </c>
    </row>
    <row r="30" spans="1:14" ht="13.5" customHeight="1">
      <c r="A30" s="58"/>
      <c r="B30" s="46" t="s">
        <v>157</v>
      </c>
      <c r="C30" s="59" t="s">
        <v>158</v>
      </c>
      <c r="D30" s="77">
        <v>0.65</v>
      </c>
      <c r="E30" s="77">
        <v>0.65</v>
      </c>
      <c r="F30" s="77">
        <v>0.65</v>
      </c>
      <c r="G30" s="77">
        <v>0.65</v>
      </c>
      <c r="H30" s="77">
        <v>0.65</v>
      </c>
      <c r="I30" s="77">
        <v>0.65</v>
      </c>
      <c r="J30" s="77">
        <v>0.65</v>
      </c>
      <c r="K30" s="78">
        <v>0</v>
      </c>
      <c r="L30" s="79">
        <v>1</v>
      </c>
      <c r="M30" s="80">
        <v>10000</v>
      </c>
      <c r="N30" s="80">
        <v>6500</v>
      </c>
    </row>
    <row r="31" spans="1:14" ht="13.5" customHeight="1">
      <c r="A31" s="58"/>
      <c r="B31" s="205" t="s">
        <v>89</v>
      </c>
      <c r="C31" s="206"/>
      <c r="D31" s="207"/>
      <c r="E31" s="208"/>
      <c r="F31" s="208"/>
      <c r="G31" s="208"/>
      <c r="H31" s="208"/>
      <c r="I31" s="208"/>
      <c r="J31" s="208"/>
      <c r="K31" s="209"/>
      <c r="L31" s="65">
        <f>SUM(L27:L30)</f>
        <v>82</v>
      </c>
      <c r="M31" s="65">
        <f>SUM(M27:M30)</f>
        <v>8797526</v>
      </c>
      <c r="N31" s="65">
        <f>SUM(N27:N30)</f>
        <v>37102477.400000006</v>
      </c>
    </row>
    <row r="32" spans="1:14" ht="13.5" customHeight="1">
      <c r="A32" s="58"/>
      <c r="B32" s="202" t="s">
        <v>83</v>
      </c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4"/>
    </row>
    <row r="33" spans="1:14" ht="13.5" customHeight="1">
      <c r="A33" s="58"/>
      <c r="B33" s="46" t="s">
        <v>119</v>
      </c>
      <c r="C33" s="59" t="s">
        <v>120</v>
      </c>
      <c r="D33" s="77">
        <v>6.74</v>
      </c>
      <c r="E33" s="77">
        <v>6.8</v>
      </c>
      <c r="F33" s="77">
        <v>6.74</v>
      </c>
      <c r="G33" s="77">
        <v>6.79</v>
      </c>
      <c r="H33" s="77">
        <v>6.68</v>
      </c>
      <c r="I33" s="77">
        <v>6.76</v>
      </c>
      <c r="J33" s="77">
        <v>6.74</v>
      </c>
      <c r="K33" s="78">
        <v>0.3</v>
      </c>
      <c r="L33" s="79">
        <v>128</v>
      </c>
      <c r="M33" s="80">
        <v>31893725</v>
      </c>
      <c r="N33" s="80">
        <v>216534844.58000001</v>
      </c>
    </row>
    <row r="34" spans="1:14" ht="13.5" customHeight="1">
      <c r="A34" s="58"/>
      <c r="B34" s="46" t="s">
        <v>263</v>
      </c>
      <c r="C34" s="59" t="s">
        <v>264</v>
      </c>
      <c r="D34" s="77">
        <v>22.5</v>
      </c>
      <c r="E34" s="77">
        <v>22.99</v>
      </c>
      <c r="F34" s="77">
        <v>22.5</v>
      </c>
      <c r="G34" s="77">
        <v>22.86</v>
      </c>
      <c r="H34" s="77">
        <v>22.5</v>
      </c>
      <c r="I34" s="77">
        <v>22.9</v>
      </c>
      <c r="J34" s="77">
        <v>22.5</v>
      </c>
      <c r="K34" s="78">
        <v>1.78</v>
      </c>
      <c r="L34" s="79">
        <v>6</v>
      </c>
      <c r="M34" s="80">
        <v>19759</v>
      </c>
      <c r="N34" s="80">
        <v>451717.76</v>
      </c>
    </row>
    <row r="35" spans="1:14" ht="13.5" customHeight="1">
      <c r="A35" s="58"/>
      <c r="B35" s="46" t="s">
        <v>161</v>
      </c>
      <c r="C35" s="59" t="s">
        <v>162</v>
      </c>
      <c r="D35" s="77">
        <v>1.2</v>
      </c>
      <c r="E35" s="77">
        <v>1.2</v>
      </c>
      <c r="F35" s="77">
        <v>1.2</v>
      </c>
      <c r="G35" s="77">
        <v>1.2</v>
      </c>
      <c r="H35" s="77">
        <v>1.2</v>
      </c>
      <c r="I35" s="77">
        <v>1.2</v>
      </c>
      <c r="J35" s="77">
        <v>1.2</v>
      </c>
      <c r="K35" s="78">
        <v>0</v>
      </c>
      <c r="L35" s="79">
        <v>1</v>
      </c>
      <c r="M35" s="80">
        <v>500000</v>
      </c>
      <c r="N35" s="80">
        <v>600000</v>
      </c>
    </row>
    <row r="36" spans="1:14" ht="13.5" customHeight="1">
      <c r="A36" s="58"/>
      <c r="B36" s="46" t="s">
        <v>167</v>
      </c>
      <c r="C36" s="59" t="s">
        <v>168</v>
      </c>
      <c r="D36" s="77">
        <v>2.77</v>
      </c>
      <c r="E36" s="77">
        <v>2.85</v>
      </c>
      <c r="F36" s="77">
        <v>2.77</v>
      </c>
      <c r="G36" s="77">
        <v>2.81</v>
      </c>
      <c r="H36" s="77">
        <v>2.8</v>
      </c>
      <c r="I36" s="77">
        <v>2.85</v>
      </c>
      <c r="J36" s="77">
        <v>2.77</v>
      </c>
      <c r="K36" s="78">
        <v>2.89</v>
      </c>
      <c r="L36" s="79">
        <v>4</v>
      </c>
      <c r="M36" s="80">
        <v>169059</v>
      </c>
      <c r="N36" s="80">
        <v>475199.6</v>
      </c>
    </row>
    <row r="37" spans="1:14" ht="13.5" customHeight="1">
      <c r="A37" s="58"/>
      <c r="B37" s="46" t="s">
        <v>219</v>
      </c>
      <c r="C37" s="59" t="s">
        <v>220</v>
      </c>
      <c r="D37" s="77">
        <v>2.62</v>
      </c>
      <c r="E37" s="77">
        <v>2.64</v>
      </c>
      <c r="F37" s="77">
        <v>2.61</v>
      </c>
      <c r="G37" s="77">
        <v>2.62</v>
      </c>
      <c r="H37" s="77">
        <v>2.62</v>
      </c>
      <c r="I37" s="77">
        <v>2.63</v>
      </c>
      <c r="J37" s="77">
        <v>2.62</v>
      </c>
      <c r="K37" s="78">
        <v>0.38</v>
      </c>
      <c r="L37" s="79">
        <v>85</v>
      </c>
      <c r="M37" s="80">
        <v>7190072</v>
      </c>
      <c r="N37" s="80">
        <v>18841981.100000001</v>
      </c>
    </row>
    <row r="38" spans="1:14" ht="13.5" customHeight="1">
      <c r="A38" s="58"/>
      <c r="B38" s="46" t="s">
        <v>159</v>
      </c>
      <c r="C38" s="59" t="s">
        <v>160</v>
      </c>
      <c r="D38" s="77">
        <v>5.4</v>
      </c>
      <c r="E38" s="77">
        <v>5.49</v>
      </c>
      <c r="F38" s="77">
        <v>5.4</v>
      </c>
      <c r="G38" s="77">
        <v>5.41</v>
      </c>
      <c r="H38" s="77">
        <v>5.4</v>
      </c>
      <c r="I38" s="77">
        <v>5.4</v>
      </c>
      <c r="J38" s="77">
        <v>5.4</v>
      </c>
      <c r="K38" s="78">
        <v>0</v>
      </c>
      <c r="L38" s="79">
        <v>7</v>
      </c>
      <c r="M38" s="80">
        <v>640000</v>
      </c>
      <c r="N38" s="80">
        <v>3465000</v>
      </c>
    </row>
    <row r="39" spans="1:14" ht="13.5" customHeight="1">
      <c r="A39" s="58"/>
      <c r="B39" s="46" t="s">
        <v>149</v>
      </c>
      <c r="C39" s="59" t="s">
        <v>124</v>
      </c>
      <c r="D39" s="77">
        <v>2.4</v>
      </c>
      <c r="E39" s="77">
        <v>2.93</v>
      </c>
      <c r="F39" s="77">
        <v>2.4</v>
      </c>
      <c r="G39" s="77">
        <v>2.59</v>
      </c>
      <c r="H39" s="77">
        <v>2.35</v>
      </c>
      <c r="I39" s="77">
        <v>2.7</v>
      </c>
      <c r="J39" s="77">
        <v>2.35</v>
      </c>
      <c r="K39" s="78">
        <v>14.89</v>
      </c>
      <c r="L39" s="79">
        <v>23</v>
      </c>
      <c r="M39" s="80">
        <v>2900862</v>
      </c>
      <c r="N39" s="80">
        <v>7520416.0499999998</v>
      </c>
    </row>
    <row r="40" spans="1:14" ht="13.5" customHeight="1">
      <c r="A40" s="58"/>
      <c r="B40" s="205" t="s">
        <v>90</v>
      </c>
      <c r="C40" s="206"/>
      <c r="D40" s="207"/>
      <c r="E40" s="208"/>
      <c r="F40" s="208"/>
      <c r="G40" s="208"/>
      <c r="H40" s="208"/>
      <c r="I40" s="208"/>
      <c r="J40" s="208"/>
      <c r="K40" s="209"/>
      <c r="L40" s="65">
        <f>SUM(L33:L39)</f>
        <v>254</v>
      </c>
      <c r="M40" s="65">
        <f>SUM(M33:M39)</f>
        <v>43313477</v>
      </c>
      <c r="N40" s="65">
        <f>SUM(N33:N39)</f>
        <v>247889159.09</v>
      </c>
    </row>
    <row r="41" spans="1:14" ht="13.5" customHeight="1">
      <c r="A41" s="58"/>
      <c r="B41" s="202" t="s">
        <v>31</v>
      </c>
      <c r="C41" s="203"/>
      <c r="D41" s="203"/>
      <c r="E41" s="203"/>
      <c r="F41" s="203"/>
      <c r="G41" s="203"/>
      <c r="H41" s="203"/>
      <c r="I41" s="203"/>
      <c r="J41" s="203"/>
      <c r="K41" s="203"/>
      <c r="L41" s="203"/>
      <c r="M41" s="203"/>
      <c r="N41" s="204"/>
    </row>
    <row r="42" spans="1:14" ht="13.5" customHeight="1">
      <c r="A42" s="58"/>
      <c r="B42" s="46" t="s">
        <v>136</v>
      </c>
      <c r="C42" s="59" t="s">
        <v>137</v>
      </c>
      <c r="D42" s="99">
        <v>12.48</v>
      </c>
      <c r="E42" s="99">
        <v>12.48</v>
      </c>
      <c r="F42" s="99">
        <v>12</v>
      </c>
      <c r="G42" s="99">
        <v>12.01</v>
      </c>
      <c r="H42" s="99">
        <v>12.47</v>
      </c>
      <c r="I42" s="99">
        <v>12.1</v>
      </c>
      <c r="J42" s="99">
        <v>12.48</v>
      </c>
      <c r="K42" s="100">
        <v>-3.04</v>
      </c>
      <c r="L42" s="97">
        <v>40</v>
      </c>
      <c r="M42" s="98">
        <v>3533052</v>
      </c>
      <c r="N42" s="98">
        <v>42417074.689999998</v>
      </c>
    </row>
    <row r="43" spans="1:14" ht="13.5" customHeight="1">
      <c r="A43" s="58"/>
      <c r="B43" s="46" t="s">
        <v>283</v>
      </c>
      <c r="C43" s="59" t="s">
        <v>284</v>
      </c>
      <c r="D43" s="99">
        <v>9.11</v>
      </c>
      <c r="E43" s="99">
        <v>9.1199999999999992</v>
      </c>
      <c r="F43" s="99">
        <v>9.11</v>
      </c>
      <c r="G43" s="99">
        <v>9.11</v>
      </c>
      <c r="H43" s="99">
        <v>9.11</v>
      </c>
      <c r="I43" s="99">
        <v>9.1199999999999992</v>
      </c>
      <c r="J43" s="99">
        <v>9.11</v>
      </c>
      <c r="K43" s="100">
        <v>0.11</v>
      </c>
      <c r="L43" s="97">
        <v>13</v>
      </c>
      <c r="M43" s="98">
        <v>2330544</v>
      </c>
      <c r="N43" s="98">
        <v>21238761.280000001</v>
      </c>
    </row>
    <row r="44" spans="1:14" ht="13.5" customHeight="1">
      <c r="A44" s="58"/>
      <c r="B44" s="46" t="s">
        <v>292</v>
      </c>
      <c r="C44" s="59" t="s">
        <v>293</v>
      </c>
      <c r="D44" s="99">
        <v>14</v>
      </c>
      <c r="E44" s="99">
        <v>14.5</v>
      </c>
      <c r="F44" s="99">
        <v>14</v>
      </c>
      <c r="G44" s="99">
        <v>14.11</v>
      </c>
      <c r="H44" s="99">
        <v>14</v>
      </c>
      <c r="I44" s="99">
        <v>14.5</v>
      </c>
      <c r="J44" s="99">
        <v>14</v>
      </c>
      <c r="K44" s="100">
        <v>3.57</v>
      </c>
      <c r="L44" s="97">
        <v>19</v>
      </c>
      <c r="M44" s="98">
        <v>400768</v>
      </c>
      <c r="N44" s="98">
        <v>5653041.25</v>
      </c>
    </row>
    <row r="45" spans="1:14" ht="13.5" customHeight="1">
      <c r="A45" s="58"/>
      <c r="B45" s="205" t="s">
        <v>91</v>
      </c>
      <c r="C45" s="206"/>
      <c r="D45" s="207"/>
      <c r="E45" s="208"/>
      <c r="F45" s="208"/>
      <c r="G45" s="208"/>
      <c r="H45" s="208"/>
      <c r="I45" s="208"/>
      <c r="J45" s="208"/>
      <c r="K45" s="209"/>
      <c r="L45" s="64">
        <f>SUM(L42:L44)</f>
        <v>72</v>
      </c>
      <c r="M45" s="61">
        <f>SUM(M42:M44)</f>
        <v>6264364</v>
      </c>
      <c r="N45" s="61">
        <f>SUM(N42:N44)</f>
        <v>69308877.219999999</v>
      </c>
    </row>
    <row r="46" spans="1:14" ht="13.5" customHeight="1">
      <c r="A46" s="58"/>
      <c r="B46" s="202" t="s">
        <v>84</v>
      </c>
      <c r="C46" s="203"/>
      <c r="D46" s="203"/>
      <c r="E46" s="203"/>
      <c r="F46" s="203"/>
      <c r="G46" s="203"/>
      <c r="H46" s="203"/>
      <c r="I46" s="203"/>
      <c r="J46" s="203"/>
      <c r="K46" s="203"/>
      <c r="L46" s="203"/>
      <c r="M46" s="203"/>
      <c r="N46" s="204"/>
    </row>
    <row r="47" spans="1:14" ht="13.5" customHeight="1">
      <c r="A47" s="58"/>
      <c r="B47" s="46" t="s">
        <v>267</v>
      </c>
      <c r="C47" s="59" t="s">
        <v>268</v>
      </c>
      <c r="D47" s="99">
        <v>8</v>
      </c>
      <c r="E47" s="99">
        <v>8</v>
      </c>
      <c r="F47" s="99">
        <v>7</v>
      </c>
      <c r="G47" s="99">
        <v>7.58</v>
      </c>
      <c r="H47" s="99">
        <v>7.65</v>
      </c>
      <c r="I47" s="99">
        <v>7.1</v>
      </c>
      <c r="J47" s="99">
        <v>7.51</v>
      </c>
      <c r="K47" s="100">
        <v>-5.46</v>
      </c>
      <c r="L47" s="97">
        <v>21</v>
      </c>
      <c r="M47" s="98">
        <v>122620</v>
      </c>
      <c r="N47" s="98">
        <v>928965.88</v>
      </c>
    </row>
    <row r="48" spans="1:14" ht="13.5" customHeight="1">
      <c r="A48" s="58"/>
      <c r="B48" s="46" t="s">
        <v>177</v>
      </c>
      <c r="C48" s="59" t="s">
        <v>178</v>
      </c>
      <c r="D48" s="99">
        <v>5.25</v>
      </c>
      <c r="E48" s="99">
        <v>5.25</v>
      </c>
      <c r="F48" s="99">
        <v>5.25</v>
      </c>
      <c r="G48" s="99">
        <v>5.25</v>
      </c>
      <c r="H48" s="99">
        <v>5.25</v>
      </c>
      <c r="I48" s="99">
        <v>5.25</v>
      </c>
      <c r="J48" s="99">
        <v>5.25</v>
      </c>
      <c r="K48" s="100">
        <v>0</v>
      </c>
      <c r="L48" s="97">
        <v>4</v>
      </c>
      <c r="M48" s="98">
        <v>136641</v>
      </c>
      <c r="N48" s="98">
        <v>717365.25</v>
      </c>
    </row>
    <row r="49" spans="1:14" ht="13.5" customHeight="1">
      <c r="A49" s="58"/>
      <c r="B49" s="205" t="s">
        <v>181</v>
      </c>
      <c r="C49" s="206"/>
      <c r="D49" s="207"/>
      <c r="E49" s="208"/>
      <c r="F49" s="208"/>
      <c r="G49" s="208"/>
      <c r="H49" s="208"/>
      <c r="I49" s="208"/>
      <c r="J49" s="208"/>
      <c r="K49" s="209"/>
      <c r="L49" s="64">
        <f>SUM(L47:L48)</f>
        <v>25</v>
      </c>
      <c r="M49" s="61">
        <f>SUM(M47:M48)</f>
        <v>259261</v>
      </c>
      <c r="N49" s="61">
        <f>SUM(N47:N48)</f>
        <v>1646331.13</v>
      </c>
    </row>
    <row r="50" spans="1:14" s="52" customFormat="1" ht="13.5" customHeight="1">
      <c r="B50" s="66" t="s">
        <v>32</v>
      </c>
      <c r="C50" s="210"/>
      <c r="D50" s="211"/>
      <c r="E50" s="211"/>
      <c r="F50" s="211"/>
      <c r="G50" s="211"/>
      <c r="H50" s="211"/>
      <c r="I50" s="211"/>
      <c r="J50" s="211"/>
      <c r="K50" s="212"/>
      <c r="L50" s="67">
        <f>L49+L45+L40+L31+L22+L18+L25</f>
        <v>1435</v>
      </c>
      <c r="M50" s="67">
        <f>M49+M45+M40+M31+M22+M18+M25</f>
        <v>687519140</v>
      </c>
      <c r="N50" s="67">
        <f>N49+N45+N40+N31+N22+N18+N25</f>
        <v>1553293366.9800003</v>
      </c>
    </row>
    <row r="51" spans="1:14" s="52" customFormat="1" ht="22.5" customHeight="1">
      <c r="A51" s="51"/>
      <c r="B51" s="213" t="s">
        <v>314</v>
      </c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5"/>
    </row>
    <row r="52" spans="1:14" s="52" customFormat="1" ht="48" customHeight="1">
      <c r="B52" s="53" t="s">
        <v>15</v>
      </c>
      <c r="C52" s="54" t="s">
        <v>20</v>
      </c>
      <c r="D52" s="54" t="s">
        <v>21</v>
      </c>
      <c r="E52" s="54" t="s">
        <v>22</v>
      </c>
      <c r="F52" s="54" t="s">
        <v>23</v>
      </c>
      <c r="G52" s="54" t="s">
        <v>24</v>
      </c>
      <c r="H52" s="54" t="s">
        <v>25</v>
      </c>
      <c r="I52" s="54" t="s">
        <v>19</v>
      </c>
      <c r="J52" s="54" t="s">
        <v>26</v>
      </c>
      <c r="K52" s="55" t="s">
        <v>27</v>
      </c>
      <c r="L52" s="56" t="s">
        <v>28</v>
      </c>
      <c r="M52" s="56" t="s">
        <v>18</v>
      </c>
      <c r="N52" s="57" t="s">
        <v>7</v>
      </c>
    </row>
    <row r="53" spans="1:14" s="52" customFormat="1" ht="12.95" customHeight="1">
      <c r="B53" s="202" t="s">
        <v>29</v>
      </c>
      <c r="C53" s="203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4"/>
    </row>
    <row r="54" spans="1:14" ht="12.95" customHeight="1">
      <c r="A54" s="58"/>
      <c r="B54" s="46" t="s">
        <v>140</v>
      </c>
      <c r="C54" s="59" t="s">
        <v>141</v>
      </c>
      <c r="D54" s="99">
        <v>0.1</v>
      </c>
      <c r="E54" s="99">
        <v>0.1</v>
      </c>
      <c r="F54" s="99">
        <v>0.1</v>
      </c>
      <c r="G54" s="99">
        <v>0.1</v>
      </c>
      <c r="H54" s="99">
        <v>0.1</v>
      </c>
      <c r="I54" s="99">
        <v>0.1</v>
      </c>
      <c r="J54" s="99">
        <v>0.1</v>
      </c>
      <c r="K54" s="100">
        <v>0</v>
      </c>
      <c r="L54" s="97">
        <v>4</v>
      </c>
      <c r="M54" s="98">
        <v>1640</v>
      </c>
      <c r="N54" s="98">
        <v>164</v>
      </c>
    </row>
    <row r="55" spans="1:14" ht="12.95" customHeight="1">
      <c r="A55" s="58"/>
      <c r="B55" s="46" t="s">
        <v>173</v>
      </c>
      <c r="C55" s="59" t="s">
        <v>174</v>
      </c>
      <c r="D55" s="99">
        <v>0.56000000000000005</v>
      </c>
      <c r="E55" s="99">
        <v>0.56000000000000005</v>
      </c>
      <c r="F55" s="99">
        <v>0.56000000000000005</v>
      </c>
      <c r="G55" s="99">
        <v>0.56000000000000005</v>
      </c>
      <c r="H55" s="99">
        <v>0.56000000000000005</v>
      </c>
      <c r="I55" s="99">
        <v>0.56000000000000005</v>
      </c>
      <c r="J55" s="99">
        <v>0.56000000000000005</v>
      </c>
      <c r="K55" s="100">
        <v>0</v>
      </c>
      <c r="L55" s="97">
        <v>12</v>
      </c>
      <c r="M55" s="98">
        <v>16166373</v>
      </c>
      <c r="N55" s="98">
        <v>9053168.8800000008</v>
      </c>
    </row>
    <row r="56" spans="1:14" ht="12.95" customHeight="1">
      <c r="A56" s="58"/>
      <c r="B56" s="205" t="s">
        <v>88</v>
      </c>
      <c r="C56" s="206"/>
      <c r="D56" s="207"/>
      <c r="E56" s="208"/>
      <c r="F56" s="208"/>
      <c r="G56" s="208"/>
      <c r="H56" s="208"/>
      <c r="I56" s="208"/>
      <c r="J56" s="208"/>
      <c r="K56" s="209"/>
      <c r="L56" s="65">
        <f>SUM(L54:L55)</f>
        <v>16</v>
      </c>
      <c r="M56" s="65">
        <f>SUM(M54:M55)</f>
        <v>16168013</v>
      </c>
      <c r="N56" s="65">
        <f>SUM(N54:N55)</f>
        <v>9053332.8800000008</v>
      </c>
    </row>
    <row r="57" spans="1:14" ht="12.95" customHeight="1">
      <c r="A57" s="58"/>
      <c r="B57" s="202" t="s">
        <v>82</v>
      </c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4"/>
    </row>
    <row r="58" spans="1:14" ht="12.95" customHeight="1">
      <c r="A58" s="58"/>
      <c r="B58" s="46" t="s">
        <v>33</v>
      </c>
      <c r="C58" s="59" t="s">
        <v>34</v>
      </c>
      <c r="D58" s="99">
        <v>1.66</v>
      </c>
      <c r="E58" s="99">
        <v>1.68</v>
      </c>
      <c r="F58" s="99">
        <v>1.66</v>
      </c>
      <c r="G58" s="99">
        <v>1.68</v>
      </c>
      <c r="H58" s="99">
        <v>1.66</v>
      </c>
      <c r="I58" s="99">
        <v>1.68</v>
      </c>
      <c r="J58" s="99">
        <v>1.66</v>
      </c>
      <c r="K58" s="100">
        <v>1.2</v>
      </c>
      <c r="L58" s="97">
        <v>3</v>
      </c>
      <c r="M58" s="98">
        <v>158000</v>
      </c>
      <c r="N58" s="98">
        <v>265280</v>
      </c>
    </row>
    <row r="59" spans="1:14" ht="12.95" customHeight="1">
      <c r="A59" s="58"/>
      <c r="B59" s="205" t="s">
        <v>90</v>
      </c>
      <c r="C59" s="206"/>
      <c r="D59" s="207"/>
      <c r="E59" s="208"/>
      <c r="F59" s="208"/>
      <c r="G59" s="208"/>
      <c r="H59" s="208"/>
      <c r="I59" s="208"/>
      <c r="J59" s="208"/>
      <c r="K59" s="209"/>
      <c r="L59" s="65">
        <f>SUM(L57:L58)</f>
        <v>3</v>
      </c>
      <c r="M59" s="65">
        <f>SUM(M57:M58)</f>
        <v>158000</v>
      </c>
      <c r="N59" s="65">
        <f>SUM(N57:N58)</f>
        <v>265280</v>
      </c>
    </row>
    <row r="60" spans="1:14" ht="12.95" customHeight="1">
      <c r="A60" s="58"/>
      <c r="B60" s="202" t="s">
        <v>83</v>
      </c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4"/>
    </row>
    <row r="61" spans="1:14" ht="12.95" customHeight="1">
      <c r="A61" s="58"/>
      <c r="B61" s="46" t="s">
        <v>35</v>
      </c>
      <c r="C61" s="59" t="s">
        <v>36</v>
      </c>
      <c r="D61" s="82">
        <v>2.8</v>
      </c>
      <c r="E61" s="82">
        <v>2.9</v>
      </c>
      <c r="F61" s="82">
        <v>2.8</v>
      </c>
      <c r="G61" s="82">
        <v>2.89</v>
      </c>
      <c r="H61" s="82">
        <v>2.81</v>
      </c>
      <c r="I61" s="82">
        <v>2.9</v>
      </c>
      <c r="J61" s="82">
        <v>2.8</v>
      </c>
      <c r="K61" s="87">
        <v>3.57</v>
      </c>
      <c r="L61" s="88">
        <v>12</v>
      </c>
      <c r="M61" s="89">
        <v>579000</v>
      </c>
      <c r="N61" s="89">
        <v>1673600</v>
      </c>
    </row>
    <row r="62" spans="1:14" ht="12.95" customHeight="1">
      <c r="A62" s="58"/>
      <c r="B62" s="205" t="s">
        <v>90</v>
      </c>
      <c r="C62" s="206"/>
      <c r="D62" s="207"/>
      <c r="E62" s="208"/>
      <c r="F62" s="208"/>
      <c r="G62" s="208"/>
      <c r="H62" s="208"/>
      <c r="I62" s="208"/>
      <c r="J62" s="208"/>
      <c r="K62" s="209"/>
      <c r="L62" s="65">
        <f>SUM(L61:L61)</f>
        <v>12</v>
      </c>
      <c r="M62" s="65">
        <f>SUM(M61:M61)</f>
        <v>579000</v>
      </c>
      <c r="N62" s="65">
        <f>SUM(N61:N61)</f>
        <v>1673600</v>
      </c>
    </row>
    <row r="63" spans="1:14" s="52" customFormat="1" ht="12.95" customHeight="1">
      <c r="B63" s="66" t="s">
        <v>121</v>
      </c>
      <c r="C63" s="210"/>
      <c r="D63" s="211"/>
      <c r="E63" s="211"/>
      <c r="F63" s="211"/>
      <c r="G63" s="211"/>
      <c r="H63" s="211"/>
      <c r="I63" s="211"/>
      <c r="J63" s="211"/>
      <c r="K63" s="212"/>
      <c r="L63" s="67">
        <f>L62++L56+L59</f>
        <v>31</v>
      </c>
      <c r="M63" s="67">
        <f>M62++M56+M59</f>
        <v>16905013</v>
      </c>
      <c r="N63" s="67">
        <f>N62++N56+N59</f>
        <v>10992212.880000001</v>
      </c>
    </row>
    <row r="64" spans="1:14" s="52" customFormat="1" ht="22.5" customHeight="1">
      <c r="A64" s="51"/>
      <c r="B64" s="213" t="s">
        <v>315</v>
      </c>
      <c r="C64" s="214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5"/>
    </row>
    <row r="65" spans="1:14" s="52" customFormat="1" ht="44.25" customHeight="1">
      <c r="B65" s="53" t="s">
        <v>15</v>
      </c>
      <c r="C65" s="54" t="s">
        <v>20</v>
      </c>
      <c r="D65" s="54" t="s">
        <v>21</v>
      </c>
      <c r="E65" s="54" t="s">
        <v>22</v>
      </c>
      <c r="F65" s="54" t="s">
        <v>23</v>
      </c>
      <c r="G65" s="54" t="s">
        <v>24</v>
      </c>
      <c r="H65" s="54" t="s">
        <v>25</v>
      </c>
      <c r="I65" s="54" t="s">
        <v>19</v>
      </c>
      <c r="J65" s="54" t="s">
        <v>26</v>
      </c>
      <c r="K65" s="55" t="s">
        <v>27</v>
      </c>
      <c r="L65" s="56" t="s">
        <v>28</v>
      </c>
      <c r="M65" s="56" t="s">
        <v>18</v>
      </c>
      <c r="N65" s="57" t="s">
        <v>7</v>
      </c>
    </row>
    <row r="66" spans="1:14" ht="12.95" customHeight="1">
      <c r="A66" s="58"/>
      <c r="B66" s="202" t="s">
        <v>83</v>
      </c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4"/>
    </row>
    <row r="67" spans="1:14" ht="12.95" customHeight="1">
      <c r="A67" s="58"/>
      <c r="B67" s="93" t="s">
        <v>251</v>
      </c>
      <c r="C67" s="94" t="s">
        <v>252</v>
      </c>
      <c r="D67" s="90">
        <v>1.61</v>
      </c>
      <c r="E67" s="99">
        <v>1.61</v>
      </c>
      <c r="F67" s="99">
        <v>1.6</v>
      </c>
      <c r="G67" s="99">
        <v>1.6</v>
      </c>
      <c r="H67" s="99">
        <v>1.64</v>
      </c>
      <c r="I67" s="99">
        <v>1.6</v>
      </c>
      <c r="J67" s="99">
        <v>1.63</v>
      </c>
      <c r="K67" s="100">
        <v>-1.8404907975460016</v>
      </c>
      <c r="L67" s="97">
        <v>8</v>
      </c>
      <c r="M67" s="98">
        <v>817063</v>
      </c>
      <c r="N67" s="98">
        <v>1307945.68</v>
      </c>
    </row>
    <row r="68" spans="1:14" ht="12.95" customHeight="1">
      <c r="A68" s="58"/>
      <c r="B68" s="93" t="s">
        <v>146</v>
      </c>
      <c r="C68" s="94" t="s">
        <v>147</v>
      </c>
      <c r="D68" s="99">
        <v>1.67</v>
      </c>
      <c r="E68" s="99">
        <v>1.67</v>
      </c>
      <c r="F68" s="99">
        <v>1.67</v>
      </c>
      <c r="G68" s="99">
        <v>1.67</v>
      </c>
      <c r="H68" s="90">
        <v>1.7</v>
      </c>
      <c r="I68" s="99">
        <v>1.67</v>
      </c>
      <c r="J68" s="99">
        <v>1.7</v>
      </c>
      <c r="K68" s="100">
        <v>-1.76</v>
      </c>
      <c r="L68" s="97">
        <v>1</v>
      </c>
      <c r="M68" s="98">
        <v>50000</v>
      </c>
      <c r="N68" s="98">
        <v>83500</v>
      </c>
    </row>
    <row r="69" spans="1:14" ht="15.75">
      <c r="A69" s="58"/>
      <c r="B69" s="93" t="s">
        <v>303</v>
      </c>
      <c r="C69" s="94" t="s">
        <v>302</v>
      </c>
      <c r="D69" s="99">
        <v>2.5</v>
      </c>
      <c r="E69" s="99">
        <v>2.5</v>
      </c>
      <c r="F69" s="99">
        <v>2.5</v>
      </c>
      <c r="G69" s="99">
        <v>2.5</v>
      </c>
      <c r="H69" s="99">
        <v>2.46</v>
      </c>
      <c r="I69" s="99">
        <v>2.5</v>
      </c>
      <c r="J69" s="99">
        <v>2.4700000000000002</v>
      </c>
      <c r="K69" s="100">
        <v>1.2145748987854255</v>
      </c>
      <c r="L69" s="97">
        <v>1</v>
      </c>
      <c r="M69" s="98">
        <v>100000</v>
      </c>
      <c r="N69" s="98">
        <v>250000</v>
      </c>
    </row>
    <row r="70" spans="1:14" ht="12.95" customHeight="1">
      <c r="A70" s="58"/>
      <c r="B70" s="93" t="s">
        <v>202</v>
      </c>
      <c r="C70" s="94" t="s">
        <v>203</v>
      </c>
      <c r="D70" s="90">
        <v>1.9</v>
      </c>
      <c r="E70" s="99">
        <v>1.9</v>
      </c>
      <c r="F70" s="99">
        <v>1.9</v>
      </c>
      <c r="G70" s="99">
        <v>1.9</v>
      </c>
      <c r="H70" s="99">
        <v>1.9</v>
      </c>
      <c r="I70" s="99">
        <v>1.9</v>
      </c>
      <c r="J70" s="99">
        <v>1.9</v>
      </c>
      <c r="K70" s="100">
        <v>0</v>
      </c>
      <c r="L70" s="97">
        <v>4</v>
      </c>
      <c r="M70" s="98">
        <v>2000000</v>
      </c>
      <c r="N70" s="98">
        <v>3800000</v>
      </c>
    </row>
    <row r="71" spans="1:14" ht="12.95" customHeight="1">
      <c r="A71" s="58"/>
      <c r="B71" s="93" t="s">
        <v>38</v>
      </c>
      <c r="C71" s="94" t="s">
        <v>39</v>
      </c>
      <c r="D71" s="90">
        <v>1.33</v>
      </c>
      <c r="E71" s="99">
        <v>1.35</v>
      </c>
      <c r="F71" s="99">
        <v>1.33</v>
      </c>
      <c r="G71" s="99">
        <v>1.35</v>
      </c>
      <c r="H71" s="99">
        <v>1.33</v>
      </c>
      <c r="I71" s="99">
        <v>1.35</v>
      </c>
      <c r="J71" s="99">
        <v>1.33</v>
      </c>
      <c r="K71" s="100">
        <v>1.5</v>
      </c>
      <c r="L71" s="97">
        <v>12</v>
      </c>
      <c r="M71" s="98">
        <v>2726135</v>
      </c>
      <c r="N71" s="98">
        <v>3678984.63</v>
      </c>
    </row>
    <row r="72" spans="1:14" ht="12.95" customHeight="1">
      <c r="A72" s="58"/>
      <c r="B72" s="205" t="s">
        <v>90</v>
      </c>
      <c r="C72" s="206"/>
      <c r="D72" s="207"/>
      <c r="E72" s="208"/>
      <c r="F72" s="208"/>
      <c r="G72" s="208"/>
      <c r="H72" s="208"/>
      <c r="I72" s="208"/>
      <c r="J72" s="208"/>
      <c r="K72" s="209"/>
      <c r="L72" s="65">
        <f>SUM(L67:L71)</f>
        <v>26</v>
      </c>
      <c r="M72" s="65">
        <f>SUM(M67:M71)</f>
        <v>5693198</v>
      </c>
      <c r="N72" s="65">
        <f>SUM(N67:N71)</f>
        <v>9120430.3099999987</v>
      </c>
    </row>
    <row r="73" spans="1:14" ht="12.95" customHeight="1">
      <c r="A73" s="58"/>
      <c r="B73" s="202" t="s">
        <v>31</v>
      </c>
      <c r="C73" s="203"/>
      <c r="D73" s="203"/>
      <c r="E73" s="203"/>
      <c r="F73" s="203"/>
      <c r="G73" s="203"/>
      <c r="H73" s="203"/>
      <c r="I73" s="203"/>
      <c r="J73" s="203"/>
      <c r="K73" s="203"/>
      <c r="L73" s="203"/>
      <c r="M73" s="203"/>
      <c r="N73" s="204"/>
    </row>
    <row r="74" spans="1:14" ht="12.95" customHeight="1">
      <c r="A74" s="58"/>
      <c r="B74" s="93" t="s">
        <v>223</v>
      </c>
      <c r="C74" s="94" t="s">
        <v>224</v>
      </c>
      <c r="D74" s="77">
        <v>18.510000000000002</v>
      </c>
      <c r="E74" s="77">
        <v>18.510000000000002</v>
      </c>
      <c r="F74" s="77">
        <v>18.5</v>
      </c>
      <c r="G74" s="82">
        <v>18.510000000000002</v>
      </c>
      <c r="H74" s="82">
        <v>18.57</v>
      </c>
      <c r="I74" s="82">
        <v>18.510000000000002</v>
      </c>
      <c r="J74" s="77">
        <v>18.510000000000002</v>
      </c>
      <c r="K74" s="78">
        <v>0</v>
      </c>
      <c r="L74" s="79">
        <v>16</v>
      </c>
      <c r="M74" s="80">
        <v>500414</v>
      </c>
      <c r="N74" s="80">
        <v>9261272.4199999999</v>
      </c>
    </row>
    <row r="75" spans="1:14" ht="12.95" customHeight="1">
      <c r="A75" s="58"/>
      <c r="B75" s="205" t="s">
        <v>91</v>
      </c>
      <c r="C75" s="206"/>
      <c r="D75" s="207"/>
      <c r="E75" s="208"/>
      <c r="F75" s="208"/>
      <c r="G75" s="208"/>
      <c r="H75" s="208"/>
      <c r="I75" s="208"/>
      <c r="J75" s="208"/>
      <c r="K75" s="209"/>
      <c r="L75" s="65">
        <f>SUM(L74:L74)</f>
        <v>16</v>
      </c>
      <c r="M75" s="65">
        <f>SUM(M74:M74)</f>
        <v>500414</v>
      </c>
      <c r="N75" s="65">
        <f>SUM(N74:N74)</f>
        <v>9261272.4199999999</v>
      </c>
    </row>
    <row r="76" spans="1:14" ht="12.95" customHeight="1">
      <c r="A76" s="58"/>
      <c r="B76" s="202" t="s">
        <v>84</v>
      </c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4"/>
    </row>
    <row r="77" spans="1:14" ht="12.95" customHeight="1">
      <c r="A77" s="58"/>
      <c r="B77" s="46" t="s">
        <v>186</v>
      </c>
      <c r="C77" s="59" t="s">
        <v>187</v>
      </c>
      <c r="D77" s="63">
        <v>6.82</v>
      </c>
      <c r="E77" s="77">
        <v>6.82</v>
      </c>
      <c r="F77" s="77">
        <v>6.75</v>
      </c>
      <c r="G77" s="77">
        <v>6.79</v>
      </c>
      <c r="H77" s="77">
        <v>6.84</v>
      </c>
      <c r="I77" s="77">
        <v>6.78</v>
      </c>
      <c r="J77" s="77">
        <v>6.82</v>
      </c>
      <c r="K77" s="100">
        <v>-0.59</v>
      </c>
      <c r="L77" s="79">
        <v>81</v>
      </c>
      <c r="M77" s="80">
        <v>6979449</v>
      </c>
      <c r="N77" s="80">
        <v>47412063.289999999</v>
      </c>
    </row>
    <row r="78" spans="1:14" ht="12.95" customHeight="1">
      <c r="A78" s="58"/>
      <c r="B78" s="205" t="s">
        <v>181</v>
      </c>
      <c r="C78" s="206"/>
      <c r="D78" s="207"/>
      <c r="E78" s="208"/>
      <c r="F78" s="208"/>
      <c r="G78" s="208"/>
      <c r="H78" s="208"/>
      <c r="I78" s="208"/>
      <c r="J78" s="208"/>
      <c r="K78" s="209"/>
      <c r="L78" s="64">
        <f>L77</f>
        <v>81</v>
      </c>
      <c r="M78" s="64">
        <f t="shared" ref="M78:N78" si="0">M77</f>
        <v>6979449</v>
      </c>
      <c r="N78" s="80">
        <f t="shared" si="0"/>
        <v>47412063.289999999</v>
      </c>
    </row>
    <row r="79" spans="1:14" s="52" customFormat="1" ht="12.95" customHeight="1">
      <c r="B79" s="66" t="s">
        <v>70</v>
      </c>
      <c r="C79" s="210"/>
      <c r="D79" s="211"/>
      <c r="E79" s="211"/>
      <c r="F79" s="211"/>
      <c r="G79" s="211"/>
      <c r="H79" s="211"/>
      <c r="I79" s="211"/>
      <c r="J79" s="211"/>
      <c r="K79" s="212"/>
      <c r="L79" s="67">
        <f>L78+L75+L72</f>
        <v>123</v>
      </c>
      <c r="M79" s="67">
        <f t="shared" ref="M79:N79" si="1">M78+M75+M72</f>
        <v>13173061</v>
      </c>
      <c r="N79" s="67">
        <f t="shared" si="1"/>
        <v>65793766.019999996</v>
      </c>
    </row>
    <row r="80" spans="1:14" s="52" customFormat="1" ht="12.95" customHeight="1">
      <c r="B80" s="66" t="s">
        <v>40</v>
      </c>
      <c r="C80" s="210"/>
      <c r="D80" s="211"/>
      <c r="E80" s="211"/>
      <c r="F80" s="211"/>
      <c r="G80" s="211"/>
      <c r="H80" s="211"/>
      <c r="I80" s="211"/>
      <c r="J80" s="211"/>
      <c r="K80" s="212"/>
      <c r="L80" s="67">
        <f>L79+L63+L50</f>
        <v>1589</v>
      </c>
      <c r="M80" s="67">
        <f>M79+M63+M50</f>
        <v>717597214</v>
      </c>
      <c r="N80" s="67">
        <f>N79+N63+N50</f>
        <v>1630079345.8800004</v>
      </c>
    </row>
    <row r="81" spans="1:14" ht="12.95" customHeight="1">
      <c r="A81" s="58"/>
      <c r="N81" s="71"/>
    </row>
    <row r="82" spans="1:14" s="52" customFormat="1" ht="18.75" customHeight="1">
      <c r="B82" s="58"/>
      <c r="C82" s="68"/>
      <c r="D82" s="58"/>
      <c r="E82" s="58"/>
      <c r="F82" s="58"/>
      <c r="G82" s="58"/>
      <c r="H82" s="58"/>
      <c r="I82" s="58"/>
      <c r="J82" s="69"/>
      <c r="K82" s="70"/>
      <c r="L82" s="71"/>
      <c r="M82" s="71"/>
      <c r="N82" s="72"/>
    </row>
    <row r="83" spans="1:14" s="52" customFormat="1" ht="18.75" customHeight="1">
      <c r="B83" s="58"/>
      <c r="C83" s="68"/>
      <c r="D83" s="58"/>
      <c r="E83" s="58"/>
      <c r="F83" s="58"/>
      <c r="G83" s="58"/>
      <c r="H83" s="58"/>
      <c r="I83" s="58"/>
      <c r="J83" s="69"/>
      <c r="K83" s="70"/>
      <c r="L83" s="71"/>
      <c r="M83" s="71"/>
      <c r="N83" s="72"/>
    </row>
    <row r="84" spans="1:14" ht="12.95" customHeight="1">
      <c r="A84" s="58"/>
    </row>
  </sheetData>
  <mergeCells count="46">
    <mergeCell ref="B51:N51"/>
    <mergeCell ref="B53:N53"/>
    <mergeCell ref="B56:C56"/>
    <mergeCell ref="D56:K56"/>
    <mergeCell ref="B32:N32"/>
    <mergeCell ref="D40:K40"/>
    <mergeCell ref="B40:C40"/>
    <mergeCell ref="C50:K50"/>
    <mergeCell ref="B41:N41"/>
    <mergeCell ref="D45:K45"/>
    <mergeCell ref="B45:C45"/>
    <mergeCell ref="B46:N46"/>
    <mergeCell ref="B49:C49"/>
    <mergeCell ref="D49:K49"/>
    <mergeCell ref="C80:K80"/>
    <mergeCell ref="B64:N64"/>
    <mergeCell ref="C79:K79"/>
    <mergeCell ref="B66:N66"/>
    <mergeCell ref="B72:C72"/>
    <mergeCell ref="D72:K72"/>
    <mergeCell ref="B76:N76"/>
    <mergeCell ref="B78:C78"/>
    <mergeCell ref="D78:K78"/>
    <mergeCell ref="B75:C75"/>
    <mergeCell ref="D75:K75"/>
    <mergeCell ref="B73:N73"/>
    <mergeCell ref="B1:N1"/>
    <mergeCell ref="B3:N3"/>
    <mergeCell ref="B18:C18"/>
    <mergeCell ref="D18:K18"/>
    <mergeCell ref="B19:N19"/>
    <mergeCell ref="B22:C22"/>
    <mergeCell ref="D22:K22"/>
    <mergeCell ref="B26:N26"/>
    <mergeCell ref="B31:C31"/>
    <mergeCell ref="D31:K31"/>
    <mergeCell ref="B23:N23"/>
    <mergeCell ref="B25:C25"/>
    <mergeCell ref="D25:K25"/>
    <mergeCell ref="B57:N57"/>
    <mergeCell ref="B59:C59"/>
    <mergeCell ref="D59:K59"/>
    <mergeCell ref="B60:N60"/>
    <mergeCell ref="C63:K63"/>
    <mergeCell ref="B62:C62"/>
    <mergeCell ref="D62:K6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"/>
  <sheetViews>
    <sheetView zoomScale="130" zoomScaleNormal="130" workbookViewId="0">
      <selection activeCell="F8" sqref="F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9" t="s">
        <v>311</v>
      </c>
      <c r="B1" s="219"/>
      <c r="C1" s="219"/>
      <c r="D1" s="219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16" t="s">
        <v>29</v>
      </c>
      <c r="B3" s="217"/>
      <c r="C3" s="217"/>
      <c r="D3" s="218"/>
    </row>
    <row r="4" spans="1:4" ht="12.6" customHeight="1">
      <c r="A4" s="46" t="s">
        <v>275</v>
      </c>
      <c r="B4" s="59" t="s">
        <v>276</v>
      </c>
      <c r="C4" s="99">
        <v>0.23</v>
      </c>
      <c r="D4" s="99">
        <v>0.23</v>
      </c>
    </row>
    <row r="5" spans="1:4" ht="12.6" customHeight="1">
      <c r="A5" s="46" t="s">
        <v>127</v>
      </c>
      <c r="B5" s="59" t="s">
        <v>128</v>
      </c>
      <c r="C5" s="99">
        <v>1.2</v>
      </c>
      <c r="D5" s="99">
        <v>1.2</v>
      </c>
    </row>
    <row r="6" spans="1:4" ht="12.6" customHeight="1">
      <c r="A6" s="46" t="s">
        <v>216</v>
      </c>
      <c r="B6" s="59" t="s">
        <v>148</v>
      </c>
      <c r="C6" s="99">
        <v>0.16</v>
      </c>
      <c r="D6" s="99">
        <v>0.16</v>
      </c>
    </row>
    <row r="7" spans="1:4" ht="12.6" customHeight="1">
      <c r="A7" s="46" t="s">
        <v>165</v>
      </c>
      <c r="B7" s="59" t="s">
        <v>166</v>
      </c>
      <c r="C7" s="99">
        <v>0.24</v>
      </c>
      <c r="D7" s="99">
        <v>0.24</v>
      </c>
    </row>
    <row r="8" spans="1:4" ht="12.6" customHeight="1">
      <c r="A8" s="46" t="s">
        <v>163</v>
      </c>
      <c r="B8" s="59" t="s">
        <v>164</v>
      </c>
      <c r="C8" s="99">
        <v>0.95</v>
      </c>
      <c r="D8" s="99">
        <v>0.95</v>
      </c>
    </row>
    <row r="9" spans="1:4" ht="12.6" customHeight="1">
      <c r="A9" s="46" t="s">
        <v>153</v>
      </c>
      <c r="B9" s="59" t="s">
        <v>154</v>
      </c>
      <c r="C9" s="47">
        <v>2.2000000000000002</v>
      </c>
      <c r="D9" s="47">
        <v>2.2000000000000002</v>
      </c>
    </row>
    <row r="10" spans="1:4" ht="12.6" customHeight="1">
      <c r="A10" s="220" t="s">
        <v>93</v>
      </c>
      <c r="B10" s="221"/>
      <c r="C10" s="221"/>
      <c r="D10" s="222"/>
    </row>
    <row r="11" spans="1:4" ht="12.6" customHeight="1">
      <c r="A11" s="46" t="s">
        <v>179</v>
      </c>
      <c r="B11" s="59" t="s">
        <v>180</v>
      </c>
      <c r="C11" s="77">
        <v>0.44</v>
      </c>
      <c r="D11" s="77">
        <v>0.44</v>
      </c>
    </row>
    <row r="12" spans="1:4" ht="12.6" customHeight="1">
      <c r="A12" s="46" t="s">
        <v>271</v>
      </c>
      <c r="B12" s="59" t="s">
        <v>272</v>
      </c>
      <c r="C12" s="77">
        <v>0.78</v>
      </c>
      <c r="D12" s="77">
        <v>0.78</v>
      </c>
    </row>
    <row r="13" spans="1:4" ht="12.6" customHeight="1">
      <c r="A13" s="220" t="s">
        <v>82</v>
      </c>
      <c r="B13" s="221"/>
      <c r="C13" s="221"/>
      <c r="D13" s="222"/>
    </row>
    <row r="14" spans="1:4" ht="12.6" customHeight="1">
      <c r="A14" s="46" t="s">
        <v>175</v>
      </c>
      <c r="B14" s="59" t="s">
        <v>176</v>
      </c>
      <c r="C14" s="77">
        <v>0.71</v>
      </c>
      <c r="D14" s="77">
        <v>0.71</v>
      </c>
    </row>
    <row r="15" spans="1:4" ht="12.6" customHeight="1">
      <c r="A15" s="46" t="s">
        <v>95</v>
      </c>
      <c r="B15" s="59" t="s">
        <v>94</v>
      </c>
      <c r="C15" s="99">
        <v>7</v>
      </c>
      <c r="D15" s="99">
        <v>7</v>
      </c>
    </row>
    <row r="16" spans="1:4" ht="12.6" customHeight="1">
      <c r="A16" s="220" t="s">
        <v>83</v>
      </c>
      <c r="B16" s="221"/>
      <c r="C16" s="221"/>
      <c r="D16" s="222"/>
    </row>
    <row r="17" spans="1:4" ht="12.6" customHeight="1">
      <c r="A17" s="46" t="s">
        <v>96</v>
      </c>
      <c r="B17" s="59" t="s">
        <v>97</v>
      </c>
      <c r="C17" s="99">
        <v>5.6</v>
      </c>
      <c r="D17" s="115">
        <v>5.6</v>
      </c>
    </row>
    <row r="18" spans="1:4" ht="12.6" customHeight="1">
      <c r="A18" s="46" t="s">
        <v>110</v>
      </c>
      <c r="B18" s="59" t="s">
        <v>111</v>
      </c>
      <c r="C18" s="77">
        <v>2</v>
      </c>
      <c r="D18" s="77">
        <v>2</v>
      </c>
    </row>
    <row r="19" spans="1:4" ht="12.6" customHeight="1">
      <c r="A19" s="216" t="s">
        <v>31</v>
      </c>
      <c r="B19" s="217" t="s">
        <v>31</v>
      </c>
      <c r="C19" s="217"/>
      <c r="D19" s="218"/>
    </row>
    <row r="20" spans="1:4" ht="12.6" customHeight="1">
      <c r="A20" s="46" t="s">
        <v>282</v>
      </c>
      <c r="B20" s="59" t="s">
        <v>281</v>
      </c>
      <c r="C20" s="99">
        <v>9</v>
      </c>
      <c r="D20" s="99">
        <v>9</v>
      </c>
    </row>
    <row r="21" spans="1:4" ht="12.6" customHeight="1">
      <c r="A21" s="46" t="s">
        <v>210</v>
      </c>
      <c r="B21" s="59" t="s">
        <v>211</v>
      </c>
      <c r="C21" s="99">
        <v>103</v>
      </c>
      <c r="D21" s="99">
        <v>103</v>
      </c>
    </row>
    <row r="22" spans="1:4" ht="12.6" customHeight="1">
      <c r="A22" s="216" t="s">
        <v>84</v>
      </c>
      <c r="B22" s="217"/>
      <c r="C22" s="217"/>
      <c r="D22" s="218"/>
    </row>
    <row r="23" spans="1:4" ht="12.6" customHeight="1">
      <c r="A23" s="46" t="s">
        <v>86</v>
      </c>
      <c r="B23" s="59" t="s">
        <v>43</v>
      </c>
      <c r="C23" s="99">
        <v>0.36</v>
      </c>
      <c r="D23" s="99">
        <v>0.36</v>
      </c>
    </row>
    <row r="24" spans="1:4" ht="12.6" customHeight="1">
      <c r="A24" s="46" t="s">
        <v>196</v>
      </c>
      <c r="B24" s="59" t="s">
        <v>197</v>
      </c>
      <c r="C24" s="99">
        <v>10</v>
      </c>
      <c r="D24" s="99">
        <v>10</v>
      </c>
    </row>
    <row r="25" spans="1:4" ht="12.6" customHeight="1">
      <c r="A25" s="46" t="s">
        <v>273</v>
      </c>
      <c r="B25" s="59" t="s">
        <v>274</v>
      </c>
      <c r="C25" s="99">
        <v>5.99</v>
      </c>
      <c r="D25" s="99">
        <v>5.99</v>
      </c>
    </row>
    <row r="26" spans="1:4" ht="12.6" customHeight="1">
      <c r="A26" s="46" t="s">
        <v>171</v>
      </c>
      <c r="B26" s="59" t="s">
        <v>172</v>
      </c>
      <c r="C26" s="99">
        <v>2.11</v>
      </c>
      <c r="D26" s="99">
        <v>2.11</v>
      </c>
    </row>
    <row r="27" spans="1:4" ht="24" customHeight="1">
      <c r="A27" s="73" t="s">
        <v>41</v>
      </c>
      <c r="B27" s="73" t="s">
        <v>20</v>
      </c>
      <c r="C27" s="73" t="s">
        <v>92</v>
      </c>
      <c r="D27" s="73" t="s">
        <v>19</v>
      </c>
    </row>
    <row r="28" spans="1:4" ht="12.6" customHeight="1">
      <c r="A28" s="220" t="s">
        <v>29</v>
      </c>
      <c r="B28" s="221"/>
      <c r="C28" s="221"/>
      <c r="D28" s="222"/>
    </row>
    <row r="29" spans="1:4" ht="12.6" customHeight="1">
      <c r="A29" s="46" t="s">
        <v>285</v>
      </c>
      <c r="B29" s="59" t="s">
        <v>286</v>
      </c>
      <c r="C29" s="99">
        <v>0.23</v>
      </c>
      <c r="D29" s="99">
        <v>0.23</v>
      </c>
    </row>
    <row r="30" spans="1:4" ht="12.6" customHeight="1">
      <c r="A30" s="46" t="s">
        <v>199</v>
      </c>
      <c r="B30" s="59" t="s">
        <v>198</v>
      </c>
      <c r="C30" s="99">
        <v>0.2</v>
      </c>
      <c r="D30" s="99">
        <v>0.2</v>
      </c>
    </row>
    <row r="31" spans="1:4" ht="12.6" customHeight="1">
      <c r="A31" s="46" t="s">
        <v>279</v>
      </c>
      <c r="B31" s="59" t="s">
        <v>280</v>
      </c>
      <c r="C31" s="99">
        <v>0.3</v>
      </c>
      <c r="D31" s="99">
        <v>0.3</v>
      </c>
    </row>
    <row r="32" spans="1:4" ht="12.6" customHeight="1">
      <c r="A32" s="105" t="s">
        <v>269</v>
      </c>
      <c r="B32" s="106" t="s">
        <v>270</v>
      </c>
      <c r="C32" s="99">
        <v>1.05</v>
      </c>
      <c r="D32" s="99">
        <v>1.05</v>
      </c>
    </row>
    <row r="33" spans="1:4" ht="12.6" customHeight="1">
      <c r="A33" s="105" t="s">
        <v>261</v>
      </c>
      <c r="B33" s="106" t="s">
        <v>262</v>
      </c>
      <c r="C33" s="99">
        <v>0.09</v>
      </c>
      <c r="D33" s="99">
        <v>0.09</v>
      </c>
    </row>
    <row r="34" spans="1:4" ht="12.6" customHeight="1">
      <c r="A34" s="46" t="s">
        <v>247</v>
      </c>
      <c r="B34" s="59" t="s">
        <v>248</v>
      </c>
      <c r="C34" s="99">
        <v>1</v>
      </c>
      <c r="D34" s="99">
        <v>1</v>
      </c>
    </row>
    <row r="35" spans="1:4" ht="12.6" customHeight="1">
      <c r="A35" s="46" t="s">
        <v>243</v>
      </c>
      <c r="B35" s="59" t="s">
        <v>244</v>
      </c>
      <c r="C35" s="82">
        <v>0.85</v>
      </c>
      <c r="D35" s="77">
        <v>0.85</v>
      </c>
    </row>
    <row r="36" spans="1:4" ht="12.6" customHeight="1">
      <c r="A36" s="46" t="s">
        <v>123</v>
      </c>
      <c r="B36" s="59" t="s">
        <v>122</v>
      </c>
      <c r="C36" s="82">
        <v>1</v>
      </c>
      <c r="D36" s="82">
        <v>1</v>
      </c>
    </row>
    <row r="37" spans="1:4" ht="12.6" customHeight="1">
      <c r="A37" s="46" t="s">
        <v>231</v>
      </c>
      <c r="B37" s="59" t="s">
        <v>232</v>
      </c>
      <c r="C37" s="82">
        <v>1</v>
      </c>
      <c r="D37" s="90">
        <v>1</v>
      </c>
    </row>
    <row r="38" spans="1:4" ht="12.6" customHeight="1">
      <c r="A38" s="85" t="s">
        <v>212</v>
      </c>
      <c r="B38" s="86" t="s">
        <v>213</v>
      </c>
      <c r="C38" s="82">
        <v>1</v>
      </c>
      <c r="D38" s="82">
        <v>1</v>
      </c>
    </row>
    <row r="39" spans="1:4" ht="12.6" customHeight="1">
      <c r="A39" s="46" t="s">
        <v>182</v>
      </c>
      <c r="B39" s="59" t="s">
        <v>183</v>
      </c>
      <c r="C39" s="82">
        <v>0.75</v>
      </c>
      <c r="D39" s="82">
        <v>0.75</v>
      </c>
    </row>
    <row r="40" spans="1:4" ht="12.6" customHeight="1">
      <c r="A40" s="46" t="s">
        <v>144</v>
      </c>
      <c r="B40" s="59" t="s">
        <v>145</v>
      </c>
      <c r="C40" s="82">
        <v>1</v>
      </c>
      <c r="D40" s="82">
        <v>1</v>
      </c>
    </row>
    <row r="41" spans="1:4" ht="12.6" customHeight="1">
      <c r="A41" s="46" t="s">
        <v>98</v>
      </c>
      <c r="B41" s="59" t="s">
        <v>99</v>
      </c>
      <c r="C41" s="82">
        <v>0.94</v>
      </c>
      <c r="D41" s="82">
        <v>0.94</v>
      </c>
    </row>
    <row r="42" spans="1:4" ht="12.6" customHeight="1">
      <c r="A42" s="83" t="s">
        <v>204</v>
      </c>
      <c r="B42" s="84" t="s">
        <v>205</v>
      </c>
      <c r="C42" s="82">
        <v>1</v>
      </c>
      <c r="D42" s="82">
        <v>1</v>
      </c>
    </row>
    <row r="43" spans="1:4" ht="12.6" customHeight="1">
      <c r="A43" s="105" t="s">
        <v>253</v>
      </c>
      <c r="B43" s="106" t="s">
        <v>254</v>
      </c>
      <c r="C43" s="99">
        <v>1</v>
      </c>
      <c r="D43" s="99">
        <v>1</v>
      </c>
    </row>
    <row r="44" spans="1:4" ht="12.6" customHeight="1">
      <c r="A44" s="220" t="s">
        <v>93</v>
      </c>
      <c r="B44" s="221"/>
      <c r="C44" s="221"/>
      <c r="D44" s="222"/>
    </row>
    <row r="45" spans="1:4" ht="12.6" customHeight="1">
      <c r="A45" s="46" t="s">
        <v>225</v>
      </c>
      <c r="B45" s="59" t="s">
        <v>226</v>
      </c>
      <c r="C45" s="99">
        <v>5.2</v>
      </c>
      <c r="D45" s="99">
        <v>5.2</v>
      </c>
    </row>
    <row r="46" spans="1:4" ht="12.6" customHeight="1">
      <c r="A46" s="46" t="s">
        <v>221</v>
      </c>
      <c r="B46" s="59" t="s">
        <v>222</v>
      </c>
      <c r="C46" s="99">
        <v>0.82</v>
      </c>
      <c r="D46" s="99">
        <v>0.82</v>
      </c>
    </row>
    <row r="47" spans="1:4" ht="12.6" customHeight="1">
      <c r="A47" s="220" t="s">
        <v>152</v>
      </c>
      <c r="B47" s="221"/>
      <c r="C47" s="221"/>
      <c r="D47" s="222"/>
    </row>
    <row r="48" spans="1:4" ht="12.6" customHeight="1">
      <c r="A48" s="46" t="s">
        <v>151</v>
      </c>
      <c r="B48" s="59" t="s">
        <v>150</v>
      </c>
      <c r="C48" s="99">
        <v>0.69</v>
      </c>
      <c r="D48" s="99">
        <v>0.69</v>
      </c>
    </row>
    <row r="49" spans="1:4" ht="12.6" customHeight="1">
      <c r="A49" s="46" t="s">
        <v>246</v>
      </c>
      <c r="B49" s="59" t="s">
        <v>245</v>
      </c>
      <c r="C49" s="77">
        <v>1.26</v>
      </c>
      <c r="D49" s="77">
        <v>1.26</v>
      </c>
    </row>
    <row r="50" spans="1:4" ht="12.6" customHeight="1">
      <c r="A50" s="220" t="s">
        <v>83</v>
      </c>
      <c r="B50" s="221"/>
      <c r="C50" s="221"/>
      <c r="D50" s="222"/>
    </row>
    <row r="51" spans="1:4" ht="12.6" customHeight="1">
      <c r="A51" s="46" t="s">
        <v>87</v>
      </c>
      <c r="B51" s="59" t="s">
        <v>37</v>
      </c>
      <c r="C51" s="82">
        <v>0.9</v>
      </c>
      <c r="D51" s="82">
        <v>0.9</v>
      </c>
    </row>
    <row r="52" spans="1:4" ht="12.6" customHeight="1">
      <c r="A52" s="105" t="s">
        <v>297</v>
      </c>
      <c r="B52" s="106" t="s">
        <v>296</v>
      </c>
      <c r="C52" s="99">
        <v>100</v>
      </c>
      <c r="D52" s="99">
        <v>100</v>
      </c>
    </row>
    <row r="53" spans="1:4" ht="12.6" customHeight="1">
      <c r="A53" s="46" t="s">
        <v>256</v>
      </c>
      <c r="B53" s="59" t="s">
        <v>255</v>
      </c>
      <c r="C53" s="82">
        <v>2.86</v>
      </c>
      <c r="D53" s="82">
        <v>2.86</v>
      </c>
    </row>
    <row r="54" spans="1:4" ht="12.6" customHeight="1">
      <c r="A54" s="216" t="s">
        <v>31</v>
      </c>
      <c r="B54" s="217" t="s">
        <v>31</v>
      </c>
      <c r="C54" s="217"/>
      <c r="D54" s="218"/>
    </row>
    <row r="55" spans="1:4" ht="12.6" customHeight="1">
      <c r="A55" s="46" t="s">
        <v>294</v>
      </c>
      <c r="B55" s="59" t="s">
        <v>295</v>
      </c>
      <c r="C55" s="82">
        <v>27.3</v>
      </c>
      <c r="D55" s="82">
        <v>27.3</v>
      </c>
    </row>
    <row r="56" spans="1:4" ht="24" customHeight="1">
      <c r="A56" s="73" t="s">
        <v>41</v>
      </c>
      <c r="B56" s="73" t="s">
        <v>20</v>
      </c>
      <c r="C56" s="73" t="s">
        <v>92</v>
      </c>
      <c r="D56" s="73" t="s">
        <v>19</v>
      </c>
    </row>
    <row r="57" spans="1:4" ht="12.6" customHeight="1">
      <c r="A57" s="220" t="s">
        <v>82</v>
      </c>
      <c r="B57" s="221"/>
      <c r="C57" s="221"/>
      <c r="D57" s="222"/>
    </row>
    <row r="58" spans="1:4">
      <c r="A58" s="93" t="s">
        <v>190</v>
      </c>
      <c r="B58" s="94" t="s">
        <v>191</v>
      </c>
      <c r="C58" s="90">
        <v>1.45</v>
      </c>
      <c r="D58" s="99">
        <v>1.45</v>
      </c>
    </row>
    <row r="59" spans="1:4">
      <c r="A59" s="93" t="s">
        <v>85</v>
      </c>
      <c r="B59" s="94" t="s">
        <v>42</v>
      </c>
      <c r="C59" s="90">
        <v>1.75</v>
      </c>
      <c r="D59" s="99">
        <v>1.75</v>
      </c>
    </row>
    <row r="60" spans="1:4" ht="12.6" customHeight="1">
      <c r="A60" s="220" t="s">
        <v>83</v>
      </c>
      <c r="B60" s="221"/>
      <c r="C60" s="221"/>
      <c r="D60" s="222"/>
    </row>
    <row r="61" spans="1:4">
      <c r="A61" s="93" t="s">
        <v>301</v>
      </c>
      <c r="B61" s="94" t="s">
        <v>300</v>
      </c>
      <c r="C61" s="90">
        <v>2.4</v>
      </c>
      <c r="D61" s="99">
        <v>2.4</v>
      </c>
    </row>
    <row r="62" spans="1:4">
      <c r="A62" s="93" t="s">
        <v>100</v>
      </c>
      <c r="B62" s="94" t="s">
        <v>101</v>
      </c>
      <c r="C62" s="90">
        <v>1.65</v>
      </c>
      <c r="D62" s="99">
        <v>1.65</v>
      </c>
    </row>
    <row r="63" spans="1:4">
      <c r="A63" s="216" t="s">
        <v>31</v>
      </c>
      <c r="B63" s="217" t="s">
        <v>31</v>
      </c>
      <c r="C63" s="217"/>
      <c r="D63" s="218"/>
    </row>
    <row r="64" spans="1:4">
      <c r="A64" s="93" t="s">
        <v>298</v>
      </c>
      <c r="B64" s="94" t="s">
        <v>299</v>
      </c>
      <c r="C64" s="77">
        <v>23</v>
      </c>
      <c r="D64" s="77">
        <v>23</v>
      </c>
    </row>
  </sheetData>
  <mergeCells count="15">
    <mergeCell ref="A63:D63"/>
    <mergeCell ref="A54:D54"/>
    <mergeCell ref="A1:D1"/>
    <mergeCell ref="A3:D3"/>
    <mergeCell ref="A22:D22"/>
    <mergeCell ref="A28:D28"/>
    <mergeCell ref="A19:D19"/>
    <mergeCell ref="A16:D16"/>
    <mergeCell ref="A13:D13"/>
    <mergeCell ref="A60:D60"/>
    <mergeCell ref="A47:D47"/>
    <mergeCell ref="A50:D50"/>
    <mergeCell ref="A10:D10"/>
    <mergeCell ref="A44:D44"/>
    <mergeCell ref="A57:D5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0"/>
  <sheetViews>
    <sheetView workbookViewId="0">
      <selection activeCell="H21" sqref="H21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28" t="s">
        <v>0</v>
      </c>
      <c r="C1" s="228"/>
      <c r="D1" s="228"/>
      <c r="E1" s="228"/>
      <c r="F1" s="129"/>
      <c r="H1" s="130"/>
      <c r="I1" s="130"/>
    </row>
    <row r="2" spans="1:9" ht="18">
      <c r="B2" s="228" t="s">
        <v>317</v>
      </c>
      <c r="C2" s="228"/>
      <c r="D2" s="228"/>
      <c r="E2" s="228"/>
      <c r="F2" s="228"/>
      <c r="H2" s="130"/>
      <c r="I2" s="130"/>
    </row>
    <row r="3" spans="1:9" ht="18">
      <c r="B3" s="128" t="s">
        <v>318</v>
      </c>
      <c r="C3" s="131"/>
      <c r="D3" s="132"/>
      <c r="E3" s="129"/>
      <c r="F3" s="129"/>
      <c r="H3" s="130"/>
      <c r="I3" s="130"/>
    </row>
    <row r="4" spans="1:9" ht="18">
      <c r="B4" s="128"/>
      <c r="C4" s="131"/>
      <c r="D4" s="132"/>
      <c r="E4" s="129"/>
      <c r="F4" s="129"/>
      <c r="H4" s="130"/>
      <c r="I4" s="130"/>
    </row>
    <row r="5" spans="1:9" ht="17.100000000000001" customHeight="1">
      <c r="B5" s="229" t="s">
        <v>319</v>
      </c>
      <c r="C5" s="230"/>
      <c r="D5" s="230"/>
      <c r="E5" s="133"/>
      <c r="F5" s="133"/>
      <c r="H5" s="130"/>
      <c r="I5" s="130"/>
    </row>
    <row r="6" spans="1:9">
      <c r="B6" s="134" t="s">
        <v>41</v>
      </c>
      <c r="C6" s="135" t="s">
        <v>20</v>
      </c>
      <c r="D6" s="136" t="s">
        <v>320</v>
      </c>
      <c r="E6" s="137" t="s">
        <v>321</v>
      </c>
      <c r="F6" s="137" t="s">
        <v>322</v>
      </c>
      <c r="H6" s="130"/>
      <c r="I6" s="130"/>
    </row>
    <row r="7" spans="1:9" ht="17.100000000000001" customHeight="1">
      <c r="B7" s="231" t="s">
        <v>29</v>
      </c>
      <c r="C7" s="232"/>
      <c r="D7" s="232"/>
      <c r="E7" s="232"/>
      <c r="F7" s="233"/>
    </row>
    <row r="8" spans="1:9" ht="17.100000000000001" customHeight="1">
      <c r="A8" s="109"/>
      <c r="B8" s="138" t="s">
        <v>323</v>
      </c>
      <c r="C8" s="138" t="s">
        <v>260</v>
      </c>
      <c r="D8" s="139">
        <v>22</v>
      </c>
      <c r="E8" s="140">
        <v>12900000</v>
      </c>
      <c r="F8" s="140">
        <v>40005000</v>
      </c>
    </row>
    <row r="9" spans="1:9" ht="17.100000000000001" customHeight="1">
      <c r="A9" s="109"/>
      <c r="B9" s="138" t="s">
        <v>324</v>
      </c>
      <c r="C9" s="138" t="s">
        <v>258</v>
      </c>
      <c r="D9" s="139">
        <v>16</v>
      </c>
      <c r="E9" s="140">
        <v>4270203</v>
      </c>
      <c r="F9" s="140">
        <v>17353620.120000001</v>
      </c>
    </row>
    <row r="10" spans="1:9" ht="17.100000000000001" customHeight="1">
      <c r="A10" s="109"/>
      <c r="B10" s="138" t="s">
        <v>325</v>
      </c>
      <c r="C10" s="138" t="s">
        <v>240</v>
      </c>
      <c r="D10" s="139">
        <v>14</v>
      </c>
      <c r="E10" s="140">
        <v>75000000</v>
      </c>
      <c r="F10" s="140">
        <v>147750000</v>
      </c>
    </row>
    <row r="11" spans="1:9" ht="17.100000000000001" customHeight="1">
      <c r="A11" s="109"/>
      <c r="B11" s="141" t="s">
        <v>326</v>
      </c>
      <c r="C11" s="142"/>
      <c r="D11" s="139">
        <f>SUM(D8:D10)</f>
        <v>52</v>
      </c>
      <c r="E11" s="140">
        <f>SUM(E8:E10)</f>
        <v>92170203</v>
      </c>
      <c r="F11" s="140">
        <f>SUM(F8:F10)</f>
        <v>205108620.12</v>
      </c>
    </row>
    <row r="12" spans="1:9">
      <c r="A12" s="109"/>
      <c r="B12" s="234" t="s">
        <v>40</v>
      </c>
      <c r="C12" s="235"/>
      <c r="D12" s="139">
        <f>D11</f>
        <v>52</v>
      </c>
      <c r="E12" s="140">
        <f>E11</f>
        <v>92170203</v>
      </c>
      <c r="F12" s="140">
        <f>F11</f>
        <v>205108620.12</v>
      </c>
    </row>
    <row r="13" spans="1:9">
      <c r="A13" s="109"/>
      <c r="B13" s="143"/>
      <c r="C13" s="143"/>
      <c r="D13" s="144"/>
      <c r="E13" s="145"/>
      <c r="F13" s="145"/>
    </row>
    <row r="14" spans="1:9">
      <c r="A14" s="109"/>
      <c r="B14" s="109"/>
      <c r="D14" s="146"/>
      <c r="E14" s="147"/>
      <c r="F14" s="147"/>
    </row>
    <row r="15" spans="1:9" ht="18.75">
      <c r="A15" s="109"/>
      <c r="B15" s="148" t="s">
        <v>327</v>
      </c>
      <c r="C15" s="149"/>
      <c r="D15" s="150"/>
      <c r="E15" s="151"/>
      <c r="F15" s="152"/>
    </row>
    <row r="16" spans="1:9" ht="31.5">
      <c r="A16" s="109"/>
      <c r="B16" s="153" t="s">
        <v>41</v>
      </c>
      <c r="C16" s="135" t="s">
        <v>20</v>
      </c>
      <c r="D16" s="154" t="s">
        <v>320</v>
      </c>
      <c r="E16" s="155" t="s">
        <v>321</v>
      </c>
      <c r="F16" s="155" t="s">
        <v>322</v>
      </c>
    </row>
    <row r="17" spans="1:6">
      <c r="A17" s="109"/>
      <c r="B17" s="231" t="s">
        <v>29</v>
      </c>
      <c r="C17" s="232"/>
      <c r="D17" s="232"/>
      <c r="E17" s="232"/>
      <c r="F17" s="233"/>
    </row>
    <row r="18" spans="1:6" ht="17.100000000000001" customHeight="1">
      <c r="A18" s="156"/>
      <c r="B18" s="157" t="s">
        <v>323</v>
      </c>
      <c r="C18" s="157" t="s">
        <v>260</v>
      </c>
      <c r="D18" s="139">
        <v>1</v>
      </c>
      <c r="E18" s="140">
        <v>50000</v>
      </c>
      <c r="F18" s="140">
        <v>155500</v>
      </c>
    </row>
    <row r="19" spans="1:6" ht="17.100000000000001" customHeight="1">
      <c r="A19" s="156"/>
      <c r="B19" s="157" t="s">
        <v>324</v>
      </c>
      <c r="C19" s="157" t="s">
        <v>258</v>
      </c>
      <c r="D19" s="139">
        <v>30</v>
      </c>
      <c r="E19" s="140">
        <v>20471906</v>
      </c>
      <c r="F19" s="140">
        <v>83520657.420000002</v>
      </c>
    </row>
    <row r="20" spans="1:6">
      <c r="A20" s="156"/>
      <c r="B20" s="158" t="s">
        <v>326</v>
      </c>
      <c r="C20" s="159"/>
      <c r="D20" s="139">
        <f>SUM(D18:D19)</f>
        <v>31</v>
      </c>
      <c r="E20" s="140">
        <f>SUM(E18:E19)</f>
        <v>20521906</v>
      </c>
      <c r="F20" s="140">
        <f>SUM(F18:F19)</f>
        <v>83676157.420000002</v>
      </c>
    </row>
    <row r="21" spans="1:6">
      <c r="A21" s="156"/>
      <c r="B21" s="223" t="s">
        <v>30</v>
      </c>
      <c r="C21" s="224"/>
      <c r="D21" s="224"/>
      <c r="E21" s="224"/>
      <c r="F21" s="225"/>
    </row>
    <row r="22" spans="1:6">
      <c r="A22" s="156"/>
      <c r="B22" s="157" t="s">
        <v>328</v>
      </c>
      <c r="C22" s="157" t="s">
        <v>266</v>
      </c>
      <c r="D22" s="139">
        <v>23</v>
      </c>
      <c r="E22" s="140">
        <v>2133769</v>
      </c>
      <c r="F22" s="140">
        <v>35929007.649999999</v>
      </c>
    </row>
    <row r="23" spans="1:6">
      <c r="A23" s="156"/>
      <c r="B23" s="158" t="s">
        <v>329</v>
      </c>
      <c r="C23" s="157" t="s">
        <v>193</v>
      </c>
      <c r="D23" s="139">
        <v>4</v>
      </c>
      <c r="E23" s="140">
        <v>95908</v>
      </c>
      <c r="F23" s="140">
        <v>398018.2</v>
      </c>
    </row>
    <row r="24" spans="1:6">
      <c r="A24" s="156"/>
      <c r="B24" s="158" t="s">
        <v>330</v>
      </c>
      <c r="C24" s="159"/>
      <c r="D24" s="139">
        <f>SUM(D22:D23)</f>
        <v>27</v>
      </c>
      <c r="E24" s="140">
        <f>SUM(E22:E23)</f>
        <v>2229677</v>
      </c>
      <c r="F24" s="140">
        <f>SUM(F22:F23)</f>
        <v>36327025.850000001</v>
      </c>
    </row>
    <row r="25" spans="1:6">
      <c r="A25" s="156"/>
      <c r="B25" s="226" t="s">
        <v>40</v>
      </c>
      <c r="C25" s="227"/>
      <c r="D25" s="139">
        <f>D20+D24</f>
        <v>58</v>
      </c>
      <c r="E25" s="140">
        <f>E20+E24</f>
        <v>22751583</v>
      </c>
      <c r="F25" s="140">
        <f>F20+F24</f>
        <v>120003183.27000001</v>
      </c>
    </row>
    <row r="26" spans="1:6">
      <c r="A26" s="156"/>
      <c r="B26" s="156"/>
      <c r="C26" s="156"/>
      <c r="D26" s="146"/>
      <c r="E26" s="147"/>
      <c r="F26" s="147"/>
    </row>
    <row r="27" spans="1:6">
      <c r="A27" s="160"/>
      <c r="B27" s="160"/>
      <c r="C27" s="156"/>
    </row>
    <row r="28" spans="1:6">
      <c r="A28" s="160"/>
      <c r="B28" s="160"/>
      <c r="C28" s="156"/>
    </row>
    <row r="29" spans="1:6">
      <c r="A29" s="160"/>
      <c r="B29" s="160"/>
      <c r="C29" s="156"/>
    </row>
    <row r="30" spans="1:6">
      <c r="A30" s="160"/>
      <c r="B30" s="160"/>
      <c r="C30" s="156"/>
    </row>
  </sheetData>
  <mergeCells count="8">
    <mergeCell ref="B21:F21"/>
    <mergeCell ref="B25:C25"/>
    <mergeCell ref="B1:E1"/>
    <mergeCell ref="B2:F2"/>
    <mergeCell ref="B5:D5"/>
    <mergeCell ref="B7:F7"/>
    <mergeCell ref="B12:C12"/>
    <mergeCell ref="B17:F17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6"/>
  <sheetViews>
    <sheetView topLeftCell="A10" zoomScale="120" zoomScaleNormal="120" workbookViewId="0">
      <selection activeCell="K33" sqref="K33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53" t="s">
        <v>0</v>
      </c>
      <c r="C1" s="254"/>
      <c r="D1" s="255"/>
      <c r="E1" s="6"/>
      <c r="F1" s="10"/>
      <c r="G1" s="10"/>
      <c r="H1" s="10"/>
      <c r="I1" s="10"/>
    </row>
    <row r="2" spans="2:9" ht="10.5" customHeight="1">
      <c r="B2" s="256"/>
      <c r="C2" s="257"/>
      <c r="D2" s="258"/>
      <c r="E2" s="6"/>
      <c r="F2" s="10"/>
      <c r="G2" s="10"/>
      <c r="H2" s="10"/>
      <c r="I2" s="10"/>
    </row>
    <row r="3" spans="2:9" ht="18" customHeight="1">
      <c r="B3" s="96" t="s">
        <v>310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18" customHeight="1">
      <c r="B5" s="96"/>
      <c r="C5" s="6"/>
      <c r="D5" s="6"/>
      <c r="E5" s="6"/>
      <c r="F5" s="6"/>
      <c r="G5" s="6"/>
      <c r="H5" s="6"/>
      <c r="I5" s="6"/>
    </row>
    <row r="6" spans="2:9" ht="18" customHeight="1">
      <c r="B6" s="242" t="s">
        <v>312</v>
      </c>
      <c r="C6" s="243"/>
      <c r="D6" s="243"/>
      <c r="E6" s="243"/>
      <c r="F6" s="243"/>
      <c r="G6" s="243"/>
      <c r="H6" s="243"/>
      <c r="I6" s="244"/>
    </row>
    <row r="7" spans="2:9" ht="30.75" customHeight="1">
      <c r="B7" s="117" t="s">
        <v>15</v>
      </c>
      <c r="C7" s="118" t="s">
        <v>20</v>
      </c>
      <c r="D7" s="118" t="s">
        <v>22</v>
      </c>
      <c r="E7" s="118" t="s">
        <v>23</v>
      </c>
      <c r="F7" s="118" t="s">
        <v>24</v>
      </c>
      <c r="G7" s="119" t="s">
        <v>28</v>
      </c>
      <c r="H7" s="119" t="s">
        <v>18</v>
      </c>
      <c r="I7" s="120" t="s">
        <v>7</v>
      </c>
    </row>
    <row r="8" spans="2:9" ht="18" customHeight="1">
      <c r="B8" s="245" t="s">
        <v>29</v>
      </c>
      <c r="C8" s="246"/>
      <c r="D8" s="246"/>
      <c r="E8" s="246"/>
      <c r="F8" s="246"/>
      <c r="G8" s="246"/>
      <c r="H8" s="246"/>
      <c r="I8" s="247"/>
    </row>
    <row r="9" spans="2:9" ht="18" customHeight="1">
      <c r="B9" s="121" t="s">
        <v>288</v>
      </c>
      <c r="C9" s="122" t="s">
        <v>289</v>
      </c>
      <c r="D9" s="123">
        <v>0.14000000000000001</v>
      </c>
      <c r="E9" s="123">
        <v>0.14000000000000001</v>
      </c>
      <c r="F9" s="123">
        <v>0.14000000000000001</v>
      </c>
      <c r="G9" s="104">
        <v>8</v>
      </c>
      <c r="H9" s="104">
        <v>21500541</v>
      </c>
      <c r="I9" s="104">
        <v>3010075.74</v>
      </c>
    </row>
    <row r="10" spans="2:9" ht="18" customHeight="1">
      <c r="B10" s="124" t="s">
        <v>290</v>
      </c>
      <c r="C10" s="236"/>
      <c r="D10" s="248"/>
      <c r="E10" s="248"/>
      <c r="F10" s="249"/>
      <c r="G10" s="125">
        <f>SUM(G9:G9)</f>
        <v>8</v>
      </c>
      <c r="H10" s="125">
        <f>SUM(H9:H9)</f>
        <v>21500541</v>
      </c>
      <c r="I10" s="125">
        <f>SUM(I9:I9)</f>
        <v>3010075.74</v>
      </c>
    </row>
    <row r="11" spans="2:9" ht="18" customHeight="1">
      <c r="B11" s="245" t="s">
        <v>83</v>
      </c>
      <c r="C11" s="246"/>
      <c r="D11" s="246"/>
      <c r="E11" s="246"/>
      <c r="F11" s="246"/>
      <c r="G11" s="246"/>
      <c r="H11" s="246"/>
      <c r="I11" s="247"/>
    </row>
    <row r="12" spans="2:9" ht="18" customHeight="1">
      <c r="B12" s="121" t="s">
        <v>237</v>
      </c>
      <c r="C12" s="122" t="s">
        <v>238</v>
      </c>
      <c r="D12" s="123">
        <v>2.66</v>
      </c>
      <c r="E12" s="123">
        <v>2.66</v>
      </c>
      <c r="F12" s="123">
        <v>2.66</v>
      </c>
      <c r="G12" s="104">
        <v>1</v>
      </c>
      <c r="H12" s="104">
        <v>26000</v>
      </c>
      <c r="I12" s="104">
        <v>69160</v>
      </c>
    </row>
    <row r="13" spans="2:9" ht="18" customHeight="1">
      <c r="B13" s="124" t="s">
        <v>316</v>
      </c>
      <c r="C13" s="236"/>
      <c r="D13" s="248"/>
      <c r="E13" s="248"/>
      <c r="F13" s="249"/>
      <c r="G13" s="125">
        <f>G12</f>
        <v>1</v>
      </c>
      <c r="H13" s="125">
        <f t="shared" ref="H13:I13" si="0">H12</f>
        <v>26000</v>
      </c>
      <c r="I13" s="125">
        <f t="shared" si="0"/>
        <v>69160</v>
      </c>
    </row>
    <row r="14" spans="2:9" ht="18" customHeight="1">
      <c r="B14" s="126" t="s">
        <v>291</v>
      </c>
      <c r="C14" s="250"/>
      <c r="D14" s="251"/>
      <c r="E14" s="251"/>
      <c r="F14" s="252"/>
      <c r="G14" s="127">
        <f>G10+G13</f>
        <v>9</v>
      </c>
      <c r="H14" s="127">
        <f t="shared" ref="H14:I14" si="1">H10+H13</f>
        <v>21526541</v>
      </c>
      <c r="I14" s="127">
        <f t="shared" si="1"/>
        <v>3079235.74</v>
      </c>
    </row>
    <row r="15" spans="2:9" ht="18" customHeight="1">
      <c r="B15" s="96"/>
      <c r="C15" s="6"/>
      <c r="D15" s="6"/>
      <c r="E15" s="6"/>
      <c r="F15" s="6"/>
      <c r="G15" s="6"/>
      <c r="H15" s="6"/>
      <c r="I15" s="6"/>
    </row>
    <row r="16" spans="2:9" ht="18" customHeight="1">
      <c r="B16" s="265" t="s">
        <v>115</v>
      </c>
      <c r="C16" s="266"/>
      <c r="D16" s="266"/>
      <c r="E16" s="266"/>
      <c r="F16" s="266"/>
      <c r="G16" s="266"/>
      <c r="H16" s="266"/>
      <c r="I16" s="266"/>
    </row>
    <row r="17" spans="2:9" ht="18" customHeight="1">
      <c r="B17" s="259" t="s">
        <v>15</v>
      </c>
      <c r="C17" s="260"/>
      <c r="D17" s="261"/>
      <c r="E17" s="259" t="s">
        <v>20</v>
      </c>
      <c r="F17" s="261"/>
      <c r="G17" s="267" t="s">
        <v>44</v>
      </c>
      <c r="H17" s="260"/>
      <c r="I17" s="261"/>
    </row>
    <row r="18" spans="2:9" ht="12.95" customHeight="1">
      <c r="B18" s="262" t="s">
        <v>29</v>
      </c>
      <c r="C18" s="263"/>
      <c r="D18" s="263"/>
      <c r="E18" s="263"/>
      <c r="F18" s="263"/>
      <c r="G18" s="263"/>
      <c r="H18" s="263"/>
      <c r="I18" s="264"/>
    </row>
    <row r="19" spans="2:9" ht="12.95" customHeight="1">
      <c r="B19" s="239" t="s">
        <v>235</v>
      </c>
      <c r="C19" s="240"/>
      <c r="D19" s="241"/>
      <c r="E19" s="236" t="s">
        <v>236</v>
      </c>
      <c r="F19" s="238"/>
      <c r="G19" s="236" t="s">
        <v>71</v>
      </c>
      <c r="H19" s="237"/>
      <c r="I19" s="238"/>
    </row>
    <row r="20" spans="2:9" ht="12.95" customHeight="1">
      <c r="B20" s="268" t="s">
        <v>72</v>
      </c>
      <c r="C20" s="269"/>
      <c r="D20" s="269"/>
      <c r="E20" s="269"/>
      <c r="F20" s="269"/>
      <c r="G20" s="269"/>
      <c r="H20" s="269"/>
      <c r="I20" s="270"/>
    </row>
    <row r="21" spans="2:9" ht="12.95" customHeight="1">
      <c r="B21" s="239" t="s">
        <v>104</v>
      </c>
      <c r="C21" s="271"/>
      <c r="D21" s="241"/>
      <c r="E21" s="236" t="s">
        <v>105</v>
      </c>
      <c r="F21" s="238"/>
      <c r="G21" s="236">
        <v>9.0500000000000007</v>
      </c>
      <c r="H21" s="248"/>
      <c r="I21" s="238"/>
    </row>
    <row r="22" spans="2:9" ht="12.95" customHeight="1">
      <c r="B22" s="239" t="s">
        <v>249</v>
      </c>
      <c r="C22" s="271"/>
      <c r="D22" s="241"/>
      <c r="E22" s="236" t="s">
        <v>250</v>
      </c>
      <c r="F22" s="238"/>
      <c r="G22" s="236">
        <v>10</v>
      </c>
      <c r="H22" s="248"/>
      <c r="I22" s="238"/>
    </row>
    <row r="23" spans="2:9" ht="12.95" customHeight="1">
      <c r="B23" s="239" t="s">
        <v>103</v>
      </c>
      <c r="C23" s="271"/>
      <c r="D23" s="241"/>
      <c r="E23" s="236" t="s">
        <v>102</v>
      </c>
      <c r="F23" s="238"/>
      <c r="G23" s="236">
        <v>1</v>
      </c>
      <c r="H23" s="248"/>
      <c r="I23" s="238"/>
    </row>
    <row r="24" spans="2:9" ht="12.95" customHeight="1">
      <c r="B24" s="272" t="s">
        <v>108</v>
      </c>
      <c r="C24" s="273"/>
      <c r="D24" s="274"/>
      <c r="E24" s="275" t="s">
        <v>109</v>
      </c>
      <c r="F24" s="277"/>
      <c r="G24" s="275">
        <v>1</v>
      </c>
      <c r="H24" s="276"/>
      <c r="I24" s="277"/>
    </row>
    <row r="25" spans="2:9" ht="12.95" customHeight="1">
      <c r="B25" s="272" t="s">
        <v>125</v>
      </c>
      <c r="C25" s="273"/>
      <c r="D25" s="274"/>
      <c r="E25" s="275" t="s">
        <v>126</v>
      </c>
      <c r="F25" s="277"/>
      <c r="G25" s="275" t="s">
        <v>71</v>
      </c>
      <c r="H25" s="276"/>
      <c r="I25" s="277"/>
    </row>
    <row r="26" spans="2:9" ht="12.95" customHeight="1">
      <c r="B26" s="278" t="s">
        <v>93</v>
      </c>
      <c r="C26" s="279"/>
      <c r="D26" s="279"/>
      <c r="E26" s="279"/>
      <c r="F26" s="279"/>
      <c r="G26" s="279"/>
      <c r="H26" s="279"/>
      <c r="I26" s="280"/>
    </row>
    <row r="27" spans="2:9" ht="12.95" customHeight="1">
      <c r="B27" s="239" t="s">
        <v>331</v>
      </c>
      <c r="C27" s="271"/>
      <c r="D27" s="241"/>
      <c r="E27" s="236" t="s">
        <v>332</v>
      </c>
      <c r="F27" s="238"/>
      <c r="G27" s="236" t="s">
        <v>71</v>
      </c>
      <c r="H27" s="248"/>
      <c r="I27" s="238"/>
    </row>
    <row r="28" spans="2:9" ht="12.95" customHeight="1">
      <c r="B28" s="239" t="s">
        <v>333</v>
      </c>
      <c r="C28" s="271"/>
      <c r="D28" s="241"/>
      <c r="E28" s="236" t="s">
        <v>334</v>
      </c>
      <c r="F28" s="238"/>
      <c r="G28" s="236" t="s">
        <v>71</v>
      </c>
      <c r="H28" s="248"/>
      <c r="I28" s="238"/>
    </row>
    <row r="29" spans="2:9" ht="12.95" customHeight="1">
      <c r="B29" s="239" t="s">
        <v>304</v>
      </c>
      <c r="C29" s="271"/>
      <c r="D29" s="241"/>
      <c r="E29" s="236" t="s">
        <v>305</v>
      </c>
      <c r="F29" s="238"/>
      <c r="G29" s="236" t="s">
        <v>71</v>
      </c>
      <c r="H29" s="248"/>
      <c r="I29" s="238"/>
    </row>
    <row r="30" spans="2:9" ht="12.95" customHeight="1">
      <c r="B30" s="239" t="s">
        <v>277</v>
      </c>
      <c r="C30" s="271"/>
      <c r="D30" s="241"/>
      <c r="E30" s="236" t="s">
        <v>278</v>
      </c>
      <c r="F30" s="238"/>
      <c r="G30" s="236">
        <v>1</v>
      </c>
      <c r="H30" s="248"/>
      <c r="I30" s="238"/>
    </row>
    <row r="31" spans="2:9" ht="12.95" customHeight="1">
      <c r="B31" s="281" t="s">
        <v>233</v>
      </c>
      <c r="C31" s="271"/>
      <c r="D31" s="282"/>
      <c r="E31" s="283" t="s">
        <v>234</v>
      </c>
      <c r="F31" s="249"/>
      <c r="G31" s="283" t="s">
        <v>71</v>
      </c>
      <c r="H31" s="248"/>
      <c r="I31" s="249"/>
    </row>
    <row r="32" spans="2:9" ht="12.95" customHeight="1">
      <c r="B32" s="281" t="s">
        <v>201</v>
      </c>
      <c r="C32" s="271"/>
      <c r="D32" s="282"/>
      <c r="E32" s="283" t="s">
        <v>200</v>
      </c>
      <c r="F32" s="249"/>
      <c r="G32" s="283">
        <v>0.5</v>
      </c>
      <c r="H32" s="248"/>
      <c r="I32" s="249"/>
    </row>
    <row r="33" spans="2:9" ht="12.95" customHeight="1">
      <c r="B33" s="272" t="s">
        <v>206</v>
      </c>
      <c r="C33" s="273"/>
      <c r="D33" s="274"/>
      <c r="E33" s="284" t="s">
        <v>207</v>
      </c>
      <c r="F33" s="284"/>
      <c r="G33" s="275" t="s">
        <v>71</v>
      </c>
      <c r="H33" s="276"/>
      <c r="I33" s="277"/>
    </row>
    <row r="34" spans="2:9" ht="12.95" customHeight="1">
      <c r="B34" s="272" t="s">
        <v>107</v>
      </c>
      <c r="C34" s="273"/>
      <c r="D34" s="274"/>
      <c r="E34" s="275" t="s">
        <v>106</v>
      </c>
      <c r="F34" s="277"/>
      <c r="G34" s="275" t="s">
        <v>71</v>
      </c>
      <c r="H34" s="276"/>
      <c r="I34" s="277"/>
    </row>
    <row r="35" spans="2:9" ht="25.5" customHeight="1"/>
    <row r="36" spans="2:9" ht="22.5"/>
  </sheetData>
  <mergeCells count="56">
    <mergeCell ref="E28:F28"/>
    <mergeCell ref="G28:I28"/>
    <mergeCell ref="B34:D34"/>
    <mergeCell ref="E34:F34"/>
    <mergeCell ref="G34:I34"/>
    <mergeCell ref="B26:I26"/>
    <mergeCell ref="B32:D32"/>
    <mergeCell ref="E32:F32"/>
    <mergeCell ref="G32:I32"/>
    <mergeCell ref="G33:I33"/>
    <mergeCell ref="B33:D33"/>
    <mergeCell ref="E33:F33"/>
    <mergeCell ref="B31:D31"/>
    <mergeCell ref="E31:F31"/>
    <mergeCell ref="G31:I31"/>
    <mergeCell ref="B30:D30"/>
    <mergeCell ref="E30:F30"/>
    <mergeCell ref="G30:I30"/>
    <mergeCell ref="B29:D29"/>
    <mergeCell ref="E29:F29"/>
    <mergeCell ref="G29:I29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27:D27"/>
    <mergeCell ref="E27:F27"/>
    <mergeCell ref="G27:I27"/>
    <mergeCell ref="B28:D28"/>
    <mergeCell ref="B20:I20"/>
    <mergeCell ref="B23:D23"/>
    <mergeCell ref="E23:F23"/>
    <mergeCell ref="G23:I23"/>
    <mergeCell ref="B21:D21"/>
    <mergeCell ref="E21:F21"/>
    <mergeCell ref="G21:I21"/>
    <mergeCell ref="B1:D2"/>
    <mergeCell ref="B17:D17"/>
    <mergeCell ref="E17:F17"/>
    <mergeCell ref="B18:I18"/>
    <mergeCell ref="B16:I16"/>
    <mergeCell ref="G17:I17"/>
    <mergeCell ref="G19:I19"/>
    <mergeCell ref="E19:F19"/>
    <mergeCell ref="B19:D19"/>
    <mergeCell ref="B6:I6"/>
    <mergeCell ref="B8:I8"/>
    <mergeCell ref="C10:F10"/>
    <mergeCell ref="C14:F14"/>
    <mergeCell ref="B11:I11"/>
    <mergeCell ref="C13:F13"/>
  </mergeCells>
  <pageMargins left="0.70866141732283505" right="0.70866141732283505" top="0.74803149606299202" bottom="0" header="0.31496062992126" footer="0.31496062992126"/>
  <pageSetup paperSize="9" scale="10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5" t="s">
        <v>0</v>
      </c>
      <c r="C1" s="285"/>
      <c r="D1" s="5"/>
      <c r="E1" s="5"/>
      <c r="F1" s="5"/>
    </row>
    <row r="2" spans="1:6" ht="27.95" customHeight="1">
      <c r="A2" s="4"/>
      <c r="B2" s="286" t="s">
        <v>310</v>
      </c>
      <c r="C2" s="286"/>
      <c r="D2" s="286"/>
      <c r="E2" s="286"/>
      <c r="F2" s="286"/>
    </row>
    <row r="3" spans="1:6" ht="42.75" customHeight="1">
      <c r="B3" s="242" t="s">
        <v>45</v>
      </c>
      <c r="C3" s="243"/>
      <c r="D3" s="243"/>
      <c r="E3" s="243"/>
      <c r="F3" s="243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2026-06-24T10:43:25Z</cp:lastPrinted>
  <dcterms:created xsi:type="dcterms:W3CDTF">2024-09-12T06:50:39Z</dcterms:created>
  <dcterms:modified xsi:type="dcterms:W3CDTF">2026-06-24T11:09:13Z</dcterms:modified>
</cp:coreProperties>
</file>